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480" windowWidth="19440" windowHeight="11955"/>
  </bookViews>
  <sheets>
    <sheet name="Сводный" sheetId="9" r:id="rId1"/>
    <sheet name="лен" sheetId="5" r:id="rId2"/>
    <sheet name="октяб" sheetId="7" r:id="rId3"/>
    <sheet name="первом" sheetId="6" r:id="rId4"/>
    <sheet name="свердл" sheetId="8" r:id="rId5"/>
  </sheets>
  <externalReferences>
    <externalReference r:id="rId6"/>
  </externalReferences>
  <definedNames>
    <definedName name="_xlnm._FilterDatabase" localSheetId="4" hidden="1">свердл!$T$1:$T$98</definedName>
  </definedNames>
  <calcPr calcId="144525"/>
</workbook>
</file>

<file path=xl/calcChain.xml><?xml version="1.0" encoding="utf-8"?>
<calcChain xmlns="http://schemas.openxmlformats.org/spreadsheetml/2006/main">
  <c r="H52" i="8" l="1"/>
  <c r="G52" i="8"/>
  <c r="F52" i="8"/>
  <c r="K48" i="8"/>
  <c r="N47" i="8"/>
  <c r="N46" i="8"/>
  <c r="H46" i="8"/>
  <c r="G46" i="8"/>
  <c r="F46" i="8"/>
  <c r="L85" i="8" s="1"/>
  <c r="N44" i="8"/>
  <c r="N43" i="8"/>
  <c r="N42" i="8"/>
  <c r="N37" i="8"/>
  <c r="G36" i="8"/>
  <c r="F36" i="8"/>
  <c r="K30" i="8"/>
  <c r="L23" i="8"/>
  <c r="H21" i="8"/>
  <c r="N14" i="8" s="1"/>
  <c r="M20" i="8"/>
  <c r="P14" i="8"/>
  <c r="O14" i="8"/>
  <c r="L14" i="8"/>
  <c r="H13" i="8"/>
  <c r="G13" i="8"/>
  <c r="F13" i="8"/>
  <c r="N48" i="8" l="1"/>
  <c r="F86" i="8"/>
  <c r="F87" i="8" s="1"/>
  <c r="N16" i="8"/>
  <c r="G86" i="8"/>
  <c r="G87" i="8" s="1"/>
  <c r="M14" i="8"/>
  <c r="M23" i="8"/>
  <c r="H36" i="8"/>
  <c r="L36" i="8" l="1"/>
  <c r="H86" i="8"/>
  <c r="H87" i="8" s="1"/>
  <c r="N92" i="8" s="1"/>
  <c r="K52" i="8"/>
  <c r="K47" i="8"/>
  <c r="R47" i="8"/>
  <c r="G36" i="7" l="1"/>
  <c r="F36" i="7"/>
  <c r="G7" i="7"/>
  <c r="H124" i="9" l="1"/>
  <c r="K123" i="9" l="1"/>
  <c r="H215" i="9" l="1"/>
  <c r="H216" i="9" s="1"/>
  <c r="H283" i="9"/>
  <c r="H284" i="9" s="1"/>
  <c r="H343" i="9"/>
  <c r="H340" i="9"/>
  <c r="H341" i="9" s="1"/>
  <c r="H34" i="9" l="1"/>
  <c r="H35" i="9" s="1"/>
  <c r="H125" i="9" l="1"/>
  <c r="H345" i="9" s="1"/>
  <c r="H344" i="9"/>
  <c r="G343" i="9"/>
  <c r="G340" i="9"/>
  <c r="G341" i="9" s="1"/>
  <c r="G283" i="9"/>
  <c r="G284" i="9" s="1"/>
  <c r="G215" i="9"/>
  <c r="G124" i="9"/>
  <c r="G34" i="9"/>
  <c r="G35" i="9" l="1"/>
  <c r="G216" i="9"/>
  <c r="G125" i="9"/>
  <c r="G344" i="9"/>
  <c r="G345" i="9" l="1"/>
</calcChain>
</file>

<file path=xl/sharedStrings.xml><?xml version="1.0" encoding="utf-8"?>
<sst xmlns="http://schemas.openxmlformats.org/spreadsheetml/2006/main" count="1117" uniqueCount="432">
  <si>
    <t>№п/п</t>
  </si>
  <si>
    <t>Наименование организации</t>
  </si>
  <si>
    <t>№ и дата распоряжения</t>
  </si>
  <si>
    <t>Цель расхода</t>
  </si>
  <si>
    <t>Сумма</t>
  </si>
  <si>
    <t>Мэрия г.Бишкек</t>
  </si>
  <si>
    <t>Всего по городу</t>
  </si>
  <si>
    <t>Свердловский район</t>
  </si>
  <si>
    <t>Ленинский район</t>
  </si>
  <si>
    <t>Первомайский район</t>
  </si>
  <si>
    <t>ФК и спорт</t>
  </si>
  <si>
    <t>Муниц админ КСК 708р</t>
  </si>
  <si>
    <t>МТУ №1</t>
  </si>
  <si>
    <t>МТУ №2</t>
  </si>
  <si>
    <t>МТУ №3</t>
  </si>
  <si>
    <t>МТУ №4</t>
  </si>
  <si>
    <t>МТУ №5</t>
  </si>
  <si>
    <t>МТУ Ч-А</t>
  </si>
  <si>
    <t>РЦО(ЦДТ)</t>
  </si>
  <si>
    <t>РЦО(СШ)</t>
  </si>
  <si>
    <t>УСР(АСЗ)</t>
  </si>
  <si>
    <t>Всего по району:</t>
  </si>
  <si>
    <t>Городской бюджет</t>
  </si>
  <si>
    <t>Предусмотрено в бюджете</t>
  </si>
  <si>
    <t>Администрация</t>
  </si>
  <si>
    <t>На проведение мероприятия в честь 8-марта</t>
  </si>
  <si>
    <t>РВК</t>
  </si>
  <si>
    <t>Весенний призыв</t>
  </si>
  <si>
    <t>МТУ</t>
  </si>
  <si>
    <t>ЦООР</t>
  </si>
  <si>
    <t>Всего по району</t>
  </si>
  <si>
    <t>Октябрьский район</t>
  </si>
  <si>
    <t>Муниципальная администрация</t>
  </si>
  <si>
    <t>УСР</t>
  </si>
  <si>
    <t>РЦО</t>
  </si>
  <si>
    <t>МТУ №16</t>
  </si>
  <si>
    <t>МТУ №12</t>
  </si>
  <si>
    <t>МТУ №13</t>
  </si>
  <si>
    <t>МТУ №14</t>
  </si>
  <si>
    <t>МТУ №15</t>
  </si>
  <si>
    <t>МТУ №18</t>
  </si>
  <si>
    <t>МТУ №19</t>
  </si>
  <si>
    <t>МТУ №20</t>
  </si>
  <si>
    <t>МТУ №17</t>
  </si>
  <si>
    <t>МТУ №21</t>
  </si>
  <si>
    <t>Управление соц.развития</t>
  </si>
  <si>
    <t>материальная помощь Д.Кадыркуловой</t>
  </si>
  <si>
    <t>Муниц-я админ-я</t>
  </si>
  <si>
    <t>РЦО(СЮТ)</t>
  </si>
  <si>
    <t xml:space="preserve">Государственная пошлина </t>
  </si>
  <si>
    <t>Бессмертный полк</t>
  </si>
  <si>
    <t>МТУ №10</t>
  </si>
  <si>
    <t>МТУ №6</t>
  </si>
  <si>
    <t>Начальник БУМФКР</t>
  </si>
  <si>
    <t xml:space="preserve">Информация об использовании Резервного фонда </t>
  </si>
  <si>
    <t xml:space="preserve">Наименование организации </t>
  </si>
  <si>
    <t>7 0 1 раздел "Государственные службы общего назначения"</t>
  </si>
  <si>
    <t>Всего:</t>
  </si>
  <si>
    <t>7 0 2 раздел "Оборона"</t>
  </si>
  <si>
    <t>708 раздел "Отдых, культура и религия"</t>
  </si>
  <si>
    <t>Подготовка и проведение мероприятия, посвященное празднику Нооруз</t>
  </si>
  <si>
    <t>7 0 9 раздел "Образование"</t>
  </si>
  <si>
    <t>710 раздел "Социальная защита"</t>
  </si>
  <si>
    <t>Исп:ЛУМФКР</t>
  </si>
  <si>
    <t>тел:65-69-18</t>
  </si>
  <si>
    <t>Цель расходов</t>
  </si>
  <si>
    <t>Мат помощь Абдыкалыкову Ж. Т.</t>
  </si>
  <si>
    <t>по Свердловскому району</t>
  </si>
  <si>
    <t>МА по САР</t>
  </si>
  <si>
    <t>Исп:Айткулова А.</t>
  </si>
  <si>
    <t>Раздел</t>
  </si>
  <si>
    <t>Управлению социального развития мэрии г.Бишкек</t>
  </si>
  <si>
    <t>Футбольный клуб "Алга-Бишкек"</t>
  </si>
  <si>
    <t>Упр.соц.развития по Ленинскому району</t>
  </si>
  <si>
    <t>Управлению физической культуры и спорта мэрии г.Бишкек</t>
  </si>
  <si>
    <t>№27-р от 05.02.19</t>
  </si>
  <si>
    <t>№40-р от 05.02.19</t>
  </si>
  <si>
    <t>№64-р от 29.03.19</t>
  </si>
  <si>
    <t>№87-р от 17.04.19</t>
  </si>
  <si>
    <t>№89-р от 18.04.19</t>
  </si>
  <si>
    <t>№116-р от 17.05.19</t>
  </si>
  <si>
    <t>На оказания мат.помощи жителям дома №33 в 4 мкр.  В г.Бишкек пострадавшим при пожаре</t>
  </si>
  <si>
    <t xml:space="preserve">Для оказания материальной помощи </t>
  </si>
  <si>
    <t>Для оказания поддержки и стимулирования игроков мини-футбольного клуба "Алга-Бишкек"</t>
  </si>
  <si>
    <t>Для оказания материальной помощи Тюменбаеву Н.С. на лечение</t>
  </si>
  <si>
    <t>Для проведения турнира по кок-бору на Кубок мэра города Бишкек и конно-спортивныхигр</t>
  </si>
  <si>
    <t>На оказания финансовой помощи общественному объединению "Ветеранов и инвалидов "Союз Чернобль"</t>
  </si>
  <si>
    <t>Статья</t>
  </si>
  <si>
    <t>№13 от 22/02/19</t>
  </si>
  <si>
    <t>на проведение мероприятия посвященному "Международному женскому дню 8 марта"</t>
  </si>
  <si>
    <t>МТУ№3</t>
  </si>
  <si>
    <t>№67 от 02/05/19</t>
  </si>
  <si>
    <t>на топографическую сьемку для установки детской площадки</t>
  </si>
  <si>
    <t>№21 от 11/03/19</t>
  </si>
  <si>
    <t>Финансир</t>
  </si>
  <si>
    <t>№26 от 18/03/19</t>
  </si>
  <si>
    <t>для организации фотовыставки, печати фотографий на баннерах</t>
  </si>
  <si>
    <t>на проведение мероприятия  к празднованию НООРУЗ</t>
  </si>
  <si>
    <t>№43 от 15/04/19</t>
  </si>
  <si>
    <t>№53 от 23/04/19</t>
  </si>
  <si>
    <t>на проведение мероприятия посвященному 141-летию города Бишкек</t>
  </si>
  <si>
    <t>на проведение Спартакиады</t>
  </si>
  <si>
    <t>для организации мастер классов по декоративному прикладному творчеству и прикладной выставки</t>
  </si>
  <si>
    <t>№34 от 02/04/19</t>
  </si>
  <si>
    <t>№44 от 15/04/19</t>
  </si>
  <si>
    <t>№47 от 16/04/19</t>
  </si>
  <si>
    <t>№49 от 22/04/19</t>
  </si>
  <si>
    <t>№63 от 30/04/19</t>
  </si>
  <si>
    <t>№64 от 30/04/19</t>
  </si>
  <si>
    <t>материальная помощь А.Чолпонбаевой</t>
  </si>
  <si>
    <t>материальная помощь Ч.Тогоновой</t>
  </si>
  <si>
    <t>материальная помощь Г.Солгумбаевой</t>
  </si>
  <si>
    <t>материальная помощьЗ.Айтымбетовой</t>
  </si>
  <si>
    <t>материальная помощь Б.Абдыраевой</t>
  </si>
  <si>
    <t>материальная помощь А.Акчееву</t>
  </si>
  <si>
    <t>материальная помощь С.Жолоновой</t>
  </si>
  <si>
    <t>материальная помощь А.Мырзабековой</t>
  </si>
  <si>
    <t>материальная помощь С.Сыдыковой</t>
  </si>
  <si>
    <t>материальная помощь Н.Молдошевой</t>
  </si>
  <si>
    <t>материальная помощь Н.Тюменбаеву</t>
  </si>
  <si>
    <t>материальная помощь А.Сарукиеву</t>
  </si>
  <si>
    <t>материальная помощь К.Бектуровой</t>
  </si>
  <si>
    <t>материальная помощь Ж.Бекботоевой</t>
  </si>
  <si>
    <t>материальная помощь А.Урманбетову</t>
  </si>
  <si>
    <t>№84 от 07/05/19</t>
  </si>
  <si>
    <t>№105 от 24/05/19</t>
  </si>
  <si>
    <t>№97 от 17/05/19</t>
  </si>
  <si>
    <t>для поощрения победителей национальной игры "Сармерден"</t>
  </si>
  <si>
    <t>РЦО(СШ №9)</t>
  </si>
  <si>
    <t>№70 от 07/05/19</t>
  </si>
  <si>
    <t>№69 от 06/05/19</t>
  </si>
  <si>
    <t>№92 от 14/05/19</t>
  </si>
  <si>
    <t>№98 от 22/05/19</t>
  </si>
  <si>
    <t>№106 от 24/05/19</t>
  </si>
  <si>
    <t>для приобретения путевки победителям Спартакиады "Мекен-чеги" по военно прикладным видам спорта среди учащихся</t>
  </si>
  <si>
    <t>Приобритение мебели ЦДТ</t>
  </si>
  <si>
    <t>приобретение спортивной формы для волейбольной команды СШ №93</t>
  </si>
  <si>
    <t>ЦДТ приобретение концертных костюмов</t>
  </si>
  <si>
    <t>для приобретения музыкальной аппаратуры СШ №9</t>
  </si>
  <si>
    <t>№87 от 13/05/19</t>
  </si>
  <si>
    <t>№88 от 13/05/19</t>
  </si>
  <si>
    <t>№99 от 22/05/19</t>
  </si>
  <si>
    <t>№110 от 24/05/19</t>
  </si>
  <si>
    <t>№113 от 27/05/19</t>
  </si>
  <si>
    <t>№114 от 27/05/19</t>
  </si>
  <si>
    <t>для организации проведения мероприятия ко Дню матери</t>
  </si>
  <si>
    <t>материальная помощь Т.Алыбекову</t>
  </si>
  <si>
    <t>материальная помощь многодетным семьям ко Дню защиты детенй</t>
  </si>
  <si>
    <t>материальная помощь А.Асаналиевой</t>
  </si>
  <si>
    <t>№123 от 03/06/19</t>
  </si>
  <si>
    <t>приобретение прочих товаров и материалов</t>
  </si>
  <si>
    <t>№125 от 03/06/19</t>
  </si>
  <si>
    <t>№126 от 03/06/19</t>
  </si>
  <si>
    <t>№139 от 14/06/19</t>
  </si>
  <si>
    <t>материальная помощь Каныбек к.Г.</t>
  </si>
  <si>
    <t>материальная помощь С.Каимходжаевой</t>
  </si>
  <si>
    <t>материальная помощь Э.Токтоналиеву</t>
  </si>
  <si>
    <t>№25 от 18/03/2019</t>
  </si>
  <si>
    <t>Сумма распоряж. тыс. сом</t>
  </si>
  <si>
    <t>Сумма фин. тыс. сом</t>
  </si>
  <si>
    <t>Бишкек по Ленинскому административному району</t>
  </si>
  <si>
    <t>Информация об использовании Резервного фонда за 2019 года</t>
  </si>
  <si>
    <t>статьи</t>
  </si>
  <si>
    <t>№28 от 21.02.2019г</t>
  </si>
  <si>
    <t>на проведение праздника "8 марта-международный женский день"</t>
  </si>
  <si>
    <t>№39 от 13.03.2019г</t>
  </si>
  <si>
    <t>на проведение праздника "Нооруз"</t>
  </si>
  <si>
    <t>№40 от 13.03.2019г</t>
  </si>
  <si>
    <t>№41 от 13.03.2019г</t>
  </si>
  <si>
    <t>№42 от 13.03.2019г</t>
  </si>
  <si>
    <t>№43 от 13.03.2019г</t>
  </si>
  <si>
    <t>№44 от 13.03.2019г</t>
  </si>
  <si>
    <t>№45 от 14.03.2019г</t>
  </si>
  <si>
    <t>№46 от 14.03.2019г</t>
  </si>
  <si>
    <t>№47 от 14.03.2019г</t>
  </si>
  <si>
    <t>№78 от 17.04.2019г</t>
  </si>
  <si>
    <t>на проведение праздника "День города"</t>
  </si>
  <si>
    <t>№79 от 17.04.2019г</t>
  </si>
  <si>
    <t>№80 от 17.04.2019г</t>
  </si>
  <si>
    <t>№81 от 17.04.2019г</t>
  </si>
  <si>
    <t>№82 от 17.04.2019г</t>
  </si>
  <si>
    <t>Итого 708 раздел</t>
  </si>
  <si>
    <t>Центр образование</t>
  </si>
  <si>
    <t>№142 от 18.06.2019г</t>
  </si>
  <si>
    <t>на ремонт кабинетов и отопительной системы СШ№38</t>
  </si>
  <si>
    <t>№141 от 18.06.2019г</t>
  </si>
  <si>
    <t>№30 ДОО на проведение обслед.на сейсмол.</t>
  </si>
  <si>
    <t>№140 от 18.06.2019г</t>
  </si>
  <si>
    <t xml:space="preserve"> на благоустр.школ.территории УВК№23</t>
  </si>
  <si>
    <t>№139 от 18.06.2019г</t>
  </si>
  <si>
    <t>на замену оконных блоков СШ№46</t>
  </si>
  <si>
    <t>№74 от 11.04.2019г</t>
  </si>
  <si>
    <t>на ремонт надворного туалета СШ №85</t>
  </si>
  <si>
    <t>Итого 709 раздел</t>
  </si>
  <si>
    <t>№118 от 31.05.2019г</t>
  </si>
  <si>
    <t>на оказание мат.помощи Намасбекову Д.Т.</t>
  </si>
  <si>
    <t>№163 от09.07.2019г</t>
  </si>
  <si>
    <t>на оказание мат.помощи Жолдошеву Б.К.</t>
  </si>
  <si>
    <t>Итого 710 раздел</t>
  </si>
  <si>
    <t>Остаток</t>
  </si>
  <si>
    <t>Остаток на 01.07.2019 года по городу Бишкек</t>
  </si>
  <si>
    <t xml:space="preserve">№39-б от 13.02.2019 </t>
  </si>
  <si>
    <t xml:space="preserve">Для орг. поездки детей сирот в реабилитационный центр "Ак чыйыр" </t>
  </si>
  <si>
    <t>№46-б от 19.02.2019</t>
  </si>
  <si>
    <t>Для подготовки и проведения прад.мероп.ко дню 8 Марта</t>
  </si>
  <si>
    <t>№164-б от 23.05.2019</t>
  </si>
  <si>
    <t>Для организации праздника в честь "Дня защиты детей"</t>
  </si>
  <si>
    <t>№71-б от 06.03.2019</t>
  </si>
  <si>
    <t>№58-б от 04.03.2019</t>
  </si>
  <si>
    <t xml:space="preserve">№93-б от 27.03.2019 </t>
  </si>
  <si>
    <t xml:space="preserve">№94-б от 27.03.2019 </t>
  </si>
  <si>
    <t>№116-б от 12.04.2019</t>
  </si>
  <si>
    <t>№129-б от 18.04.2019</t>
  </si>
  <si>
    <t>№165-б от 23.05.2019</t>
  </si>
  <si>
    <t>№175 -б от 30.05.2019</t>
  </si>
  <si>
    <t>№178-б от 06.06.2019</t>
  </si>
  <si>
    <t>№208 -б от 26.06.2019</t>
  </si>
  <si>
    <t>№221-б от 28.06.2019</t>
  </si>
  <si>
    <t>№222-б от 28.06.2019</t>
  </si>
  <si>
    <t>Для организации мероприятий в честь праздника  "Нооруз"</t>
  </si>
  <si>
    <t>Для приобретение спортивной одежды (самбовок)</t>
  </si>
  <si>
    <t>Для награждения чемпиона Олимпийских игр  по Бадминтону (ОАЭ)</t>
  </si>
  <si>
    <t>Для награждения чемпиона  Азии  по греко-римской борьбе (Монголия)</t>
  </si>
  <si>
    <t>Проведение мер.пос.к 141 летию со дня образования г.Бишкек</t>
  </si>
  <si>
    <t>На проведение внутрирайонного  "Ыр-Кесе"</t>
  </si>
  <si>
    <t>На проведение турнира по самбо между детьми</t>
  </si>
  <si>
    <t>Для оказание мат помощи (пожар нескольких домов)</t>
  </si>
  <si>
    <t>На установку детской площадки в Ж/М  " Ак-Босого"</t>
  </si>
  <si>
    <t>На пошив специальных  костюмов для этно группы</t>
  </si>
  <si>
    <t>На приобретение хозяйственного инвенторя</t>
  </si>
  <si>
    <t>На проведение мероприятия посвященного ко Дню Независимости КР</t>
  </si>
  <si>
    <t>Остаток на 01.07.2019 года по Октябрьскому району</t>
  </si>
  <si>
    <t>Остаток на 01.07.2019 года по Первомайскому району</t>
  </si>
  <si>
    <t>Остаток на 01.07.2019 года по Свердловскому району</t>
  </si>
  <si>
    <t>Остаток на 01.07.2019 года по Ленинскому району</t>
  </si>
  <si>
    <t xml:space="preserve">                                                           Предусмотрено в бюджете</t>
  </si>
  <si>
    <t xml:space="preserve">                                                 </t>
  </si>
  <si>
    <t xml:space="preserve">Глава МА Первомайского района </t>
  </si>
  <si>
    <t xml:space="preserve">                                                                                    А.Биримкулов</t>
  </si>
  <si>
    <t>У.Аманбаев</t>
  </si>
  <si>
    <t>исп.расход отд.т.612566</t>
  </si>
  <si>
    <t>№17 от 25/02/2019</t>
  </si>
  <si>
    <t>На ремонт системы отопления СДОО №122</t>
  </si>
  <si>
    <t>№12 от 14/02/2019</t>
  </si>
  <si>
    <t>№26 от 06/03/2019</t>
  </si>
  <si>
    <t>На проведение мероприятия в честь празднования Нооруз</t>
  </si>
  <si>
    <t>На проведение ХХ-ого фестиваль-конкурса "Красная Гвоздика"</t>
  </si>
  <si>
    <t>№27 от 13/03/2019</t>
  </si>
  <si>
    <t>№28 от 13/03/2019</t>
  </si>
  <si>
    <t>№33 от 25/03/2019</t>
  </si>
  <si>
    <t>№38 от 10/04/2019</t>
  </si>
  <si>
    <t>№48 от 15/04/2019</t>
  </si>
  <si>
    <t>№54 от 24/04/2019</t>
  </si>
  <si>
    <t>На проведение мероприятия к 141 летию города Бишкек</t>
  </si>
  <si>
    <t>Мат помощь Асанбаевой  К. Т.</t>
  </si>
  <si>
    <t>Мат помощь Афлетоновой И. Р.</t>
  </si>
  <si>
    <t>Мат помощь Досаевой Н .А</t>
  </si>
  <si>
    <t>Мат помощь Токушевой Р. С.</t>
  </si>
  <si>
    <t>Мат помощь Обомбаевой С. Т.</t>
  </si>
  <si>
    <t>№70 от 20/05/2019</t>
  </si>
  <si>
    <t>№75 от 22/05/2019</t>
  </si>
  <si>
    <t>№76 от 22/05/2019</t>
  </si>
  <si>
    <t>№77 от 22/05/2019</t>
  </si>
  <si>
    <t>№78 от 22/05/2019</t>
  </si>
  <si>
    <t>№80 от 22/05/2019</t>
  </si>
  <si>
    <t>Наа установку ограждения дет игровой площ. Куйручук/Достаевского</t>
  </si>
  <si>
    <t>№90 от 29/05/2019</t>
  </si>
  <si>
    <t>На инженерное обследование здания ДОО №148</t>
  </si>
  <si>
    <t>№97 от 30/05/2019</t>
  </si>
  <si>
    <t>Мат помощь Калдыбаевой А. К.</t>
  </si>
  <si>
    <t>№107 от 17/06/2019</t>
  </si>
  <si>
    <t>Предусмотрено по Ленинскому району за 6 мес.2019 г.</t>
  </si>
  <si>
    <t>Предусмотрено по Октябрьскому району за 6 мес.2019 г.</t>
  </si>
  <si>
    <t xml:space="preserve"> Предусмотрено по Первомайскому району за 6 мес.2019 г.</t>
  </si>
  <si>
    <t>Предусмотрено в бюджете за 6 мес.2019 г.</t>
  </si>
  <si>
    <t>Всего предусмотрено по городу Бишкек за 6 мес.2019 г.</t>
  </si>
  <si>
    <t>Для награждения юных хоккеистов сборной команды города Бишкек</t>
  </si>
  <si>
    <t>№179-р от 27.08.19</t>
  </si>
  <si>
    <t>Предусмотрено в городском бюджете за 9 мес.2019 г.</t>
  </si>
  <si>
    <t>Остаток на 01.10.2019 года по городскому бюджету</t>
  </si>
  <si>
    <t>№158 от 4.07.2019</t>
  </si>
  <si>
    <t>материальная помощь Д.Сарбагышевой</t>
  </si>
  <si>
    <t>№166 от 17.07.2019</t>
  </si>
  <si>
    <t>для благоусройства детской площадки</t>
  </si>
  <si>
    <t>МТУ Чон-Арык</t>
  </si>
  <si>
    <t>на проведение мероприятий посвященных празднованию 28-летия Независимости Кыргызской Республики</t>
  </si>
  <si>
    <t>№181 от 2.08.2019</t>
  </si>
  <si>
    <t>ЦДТ</t>
  </si>
  <si>
    <t>СЮТ</t>
  </si>
  <si>
    <t>№182 от 6.08.2019</t>
  </si>
  <si>
    <t>№184 от 8.08.2019</t>
  </si>
  <si>
    <t>№186 от 9.08.2019</t>
  </si>
  <si>
    <t>материальная помощь Ж.Батырбекову</t>
  </si>
  <si>
    <t>материальная помощь А.Абдыкасымовой</t>
  </si>
  <si>
    <t>материальная помощь Б.Асанову</t>
  </si>
  <si>
    <t>№ 195 от 20.08.2019</t>
  </si>
  <si>
    <t>расходы связанные  с исполнением судебного акта по взыскеанию с Муниципальной администрации мэрии города Бишкек по Ленинскому административному району в пользу Керимовой М.</t>
  </si>
  <si>
    <t>ДОО</t>
  </si>
  <si>
    <t>№196 от 20.08.2019</t>
  </si>
  <si>
    <t>на проедение ремонтных работ по замене тепловой трассы ДОО №72</t>
  </si>
  <si>
    <t>№213 от 9.09.2019</t>
  </si>
  <si>
    <t>№215 от 9.09.2019</t>
  </si>
  <si>
    <t>№216 от 10.09.2019</t>
  </si>
  <si>
    <t>№ 219 от 13.09.2019</t>
  </si>
  <si>
    <t>№225 от 23.09.2019</t>
  </si>
  <si>
    <t>на организацию и участие в проведении "Национальных игр кочевников 2019"</t>
  </si>
  <si>
    <t>для проведения районного мероприятия посвященного Дня работника образования</t>
  </si>
  <si>
    <t>на проведение мероприятия посвященного "Дню пожилых людей"</t>
  </si>
  <si>
    <t>материальная помощь Л.Титовой</t>
  </si>
  <si>
    <t>материальная помощь Г.Касымовой</t>
  </si>
  <si>
    <t xml:space="preserve">Сведения об использовании сумм резервного фонда Октябрьского района за 9 месяцев 2019 года </t>
  </si>
  <si>
    <t>Фин-ие</t>
  </si>
  <si>
    <t>№12 от 14.02.2019</t>
  </si>
  <si>
    <t>№17 от 25.02.2019</t>
  </si>
  <si>
    <t>№26 от 06.03.2019</t>
  </si>
  <si>
    <t>На установку инфо стенда в память участникам 7-апреля</t>
  </si>
  <si>
    <t>№27 от 13.03.2019</t>
  </si>
  <si>
    <t>На проведение мероприятия в честь Нооруз</t>
  </si>
  <si>
    <t>№28 от 13.03.2019</t>
  </si>
  <si>
    <t>№33 от 25.03.2019</t>
  </si>
  <si>
    <t>№38 от 10.04.2019</t>
  </si>
  <si>
    <t xml:space="preserve">На проведение весеннего призыва </t>
  </si>
  <si>
    <t>№48 от 15.04.2019</t>
  </si>
  <si>
    <t>На проведение мероприятия ко "Дню города"</t>
  </si>
  <si>
    <t>№54 от 24.04.2019</t>
  </si>
  <si>
    <t>На проведение мероприятия "Бессмертный полк"</t>
  </si>
  <si>
    <t xml:space="preserve">УСР </t>
  </si>
  <si>
    <t>№70 от 20.05.2019</t>
  </si>
  <si>
    <t>№75 от 22.05.2019</t>
  </si>
  <si>
    <t>Мат помощь Асанбаевой К. Т.</t>
  </si>
  <si>
    <t>№76 от 22.05.2019</t>
  </si>
  <si>
    <t>№77 от 22.05.2019</t>
  </si>
  <si>
    <t>Мат помощь Досаевой Н. А.</t>
  </si>
  <si>
    <t>№78 от 22.05.2019</t>
  </si>
  <si>
    <t>№80 от 22.05.2019</t>
  </si>
  <si>
    <t>№90 от 29.05.2019</t>
  </si>
  <si>
    <t>На установку ограждения дет площ Куйручук/Достаевского</t>
  </si>
  <si>
    <t>№97 от 30.05.2019</t>
  </si>
  <si>
    <t>№107 от 17.06.2019</t>
  </si>
  <si>
    <t>№122 от 08.07.2019</t>
  </si>
  <si>
    <t>Мат помощь Мусаевой А.</t>
  </si>
  <si>
    <t>№125 от 09.07.2019</t>
  </si>
  <si>
    <t>Мат помощь Диановой Л. Л.</t>
  </si>
  <si>
    <t>№131 от 25.07.2019</t>
  </si>
  <si>
    <t>Мат помощь Казиеву А. А.</t>
  </si>
  <si>
    <t>№133 от 02.08.2019</t>
  </si>
  <si>
    <t>Мат помощь Орозобаевой И. Б.</t>
  </si>
  <si>
    <t>№135 от 02.08.2019</t>
  </si>
  <si>
    <t>На проведение мероприятия ко "Дню Независимости КР"</t>
  </si>
  <si>
    <t>№154 от 16.08.2019</t>
  </si>
  <si>
    <t>На замену деревянных окон в СДОО №87</t>
  </si>
  <si>
    <t>№156 от 26.08.2019</t>
  </si>
  <si>
    <t>На проведение мероприятия в честь открытия парка на пересечении проспектов Айтматова-Масалиева</t>
  </si>
  <si>
    <t>№162 от 29.08.2019</t>
  </si>
  <si>
    <t xml:space="preserve">На проведение осеннего призыва </t>
  </si>
  <si>
    <t>№167 от 09.09.2019</t>
  </si>
  <si>
    <t>На подготовку и проведение "Национальных игр кочевников"</t>
  </si>
  <si>
    <t>№173 от 18.09.2019</t>
  </si>
  <si>
    <t>На проведение мероприятия ко "Дню учителя"</t>
  </si>
  <si>
    <t>№175 от 18.09.2019</t>
  </si>
  <si>
    <t>На приобретение ГСМ</t>
  </si>
  <si>
    <t>Начальник                                                                                            А. Омуралиева</t>
  </si>
  <si>
    <t xml:space="preserve"> Информация об использовании Резервного фонда Первомайского района по состоянию на 01.10.2019 год.</t>
  </si>
  <si>
    <t>Для оказание мат помощи  Поломошному П.И.</t>
  </si>
  <si>
    <t>На ремонт водяной скважины в ж/м "Ак-Босого"</t>
  </si>
  <si>
    <t>На проведения мероприятия ко дню Независимости КР</t>
  </si>
  <si>
    <t>Для оказание мат помощи  Сулаймановой Ы.Н.</t>
  </si>
  <si>
    <t>№81 СОШ</t>
  </si>
  <si>
    <t>№81 СОШ-на ремонт канализации в пищеблоке</t>
  </si>
  <si>
    <t>На ремонт водазабора в ж/м "Тынчтык"</t>
  </si>
  <si>
    <t>На ремонт улиц-Кокчетавская,Профессора Зимы и Манаса</t>
  </si>
  <si>
    <t>Для оказания мат помощи Аилчиеву Н.М.</t>
  </si>
  <si>
    <t>№86 СОШ</t>
  </si>
  <si>
    <t>На проведения текущего ремонта в здании школы</t>
  </si>
  <si>
    <t>На проведения мероп.30 летие закона о гос.языке и день Комуз КР</t>
  </si>
  <si>
    <t>На установку железно-бетонных столбов в ж/м " Ак-Босого"</t>
  </si>
  <si>
    <t>На оплату услуг по проведению игр кочевников в Таласской обл.</t>
  </si>
  <si>
    <t>Для проведение мероп-я, посвященного проф.празднику Дня учителя</t>
  </si>
  <si>
    <t xml:space="preserve">Для проведения мероп-я, Международный день пожилых людей, </t>
  </si>
  <si>
    <t xml:space="preserve">№28 СОШ-Лицей </t>
  </si>
  <si>
    <t>Для устранение порыва, находящ-ся за зданием школы, на ул.Чокморова</t>
  </si>
  <si>
    <t>Остаток на 01.10.2019 года</t>
  </si>
  <si>
    <t xml:space="preserve">                                                           Исп: Шамбетова К.</t>
  </si>
  <si>
    <t>на 01.09.2019г</t>
  </si>
  <si>
    <t>касс-план</t>
  </si>
  <si>
    <t>кас.расход</t>
  </si>
  <si>
    <t>№184 от 24.07.2019г</t>
  </si>
  <si>
    <t>на ремонт моста по адресу ул.Суйунбаева</t>
  </si>
  <si>
    <t>№183 от 24.07.2019г</t>
  </si>
  <si>
    <t>на реконструкцию парка "Карагачева роща"</t>
  </si>
  <si>
    <t>№220 от 22.08.2019г</t>
  </si>
  <si>
    <t>на завершения строительства канализации по ул.Семашко</t>
  </si>
  <si>
    <t xml:space="preserve">МТУ №21 </t>
  </si>
  <si>
    <t>№238 от 25.09.2019 г</t>
  </si>
  <si>
    <t>Ремонт спорт. Зала в ж/м "Ак-Бата"</t>
  </si>
  <si>
    <t xml:space="preserve">МТУ №20 </t>
  </si>
  <si>
    <t xml:space="preserve">№237 от 25.09.2019г. </t>
  </si>
  <si>
    <t>Ремонт ТП-3618 в новостройке "Красного строителя"</t>
  </si>
  <si>
    <t>Итого 706 раздел</t>
  </si>
  <si>
    <t>№204 от 15.08.2019г</t>
  </si>
  <si>
    <t>на проведение праздника "День независимости КР"</t>
  </si>
  <si>
    <t>№205 от 15.08.2019г</t>
  </si>
  <si>
    <t>№206 от 15.08.2019г</t>
  </si>
  <si>
    <t>№207 от 15.08.2019г</t>
  </si>
  <si>
    <t>№224 от 10.09.2019г</t>
  </si>
  <si>
    <t>на игры кочевников в Талас.обл.</t>
  </si>
  <si>
    <t>№203 от 15.08.2019г</t>
  </si>
  <si>
    <t>на проведение праздника "День независимости КР" ЦДТ</t>
  </si>
  <si>
    <t>№219 от 22.08.2019г</t>
  </si>
  <si>
    <t>на проведение обследования тех.состояния спорт.зала СОШ №89</t>
  </si>
  <si>
    <t>№235 от 25.09.2019 г</t>
  </si>
  <si>
    <t>На ремонт металлического покрытия  кровли СШ №89</t>
  </si>
  <si>
    <t>№200 от09.08.2019г</t>
  </si>
  <si>
    <t>на оказание мат.помощи Сарымсакову Р.</t>
  </si>
  <si>
    <t>№201 от09.08.2019г</t>
  </si>
  <si>
    <t>на оказание мат.помощи Карагуловой Г.</t>
  </si>
  <si>
    <t>№243 от27.09.2019г</t>
  </si>
  <si>
    <t>на оказание мат.помощи Айтикееву Ж.</t>
  </si>
  <si>
    <t>Глава Муниципальной администрации мэрии города Бишкек по Свердловскому административному району</t>
  </si>
  <si>
    <t>М.Осмонов</t>
  </si>
  <si>
    <t>по Ленинскому району за 9 месяцев 2019 год</t>
  </si>
  <si>
    <t>7 0 6 раздел "ЖКХ"</t>
  </si>
  <si>
    <t>Глава Муниципальной администрации мэрии города</t>
  </si>
  <si>
    <t>Т.Султанов</t>
  </si>
  <si>
    <t xml:space="preserve">Всего использовано по городу Бишкек за 9 мес.2019 г. </t>
  </si>
  <si>
    <t>Управление культуры мэрии г.Бишкек</t>
  </si>
  <si>
    <t>№185-р от 04.09.19</t>
  </si>
  <si>
    <t>Для проведение национальных игр кочевников</t>
  </si>
  <si>
    <t>Муниц.учреж. "Алга Бишкек"</t>
  </si>
  <si>
    <t>Для оказания материальной помощи игроку команды, получившему травму.</t>
  </si>
  <si>
    <t>№180-р от 30.08.19</t>
  </si>
  <si>
    <t>Информация об использовании средств резервного фонда по итогам 9 месяцев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</si>
</sst>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&quot;р.&quot;;[Red]\-#,##0&quot;р.&quot;"/>
    <numFmt numFmtId="41" formatCode="_-* #,##0_р_._-;\-* #,##0_р_._-;_-* &quot;-&quot;_р_._-;_-@_-"/>
    <numFmt numFmtId="164" formatCode="#,##0.0"/>
    <numFmt numFmtId="165" formatCode="0.0"/>
  </numFmts>
  <fonts count="3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b/>
      <sz val="10"/>
      <color theme="1"/>
      <name val="Times New Roman"/>
      <family val="1"/>
      <charset val="204"/>
    </font>
    <font>
      <sz val="8"/>
      <name val="Arial Cyr"/>
      <charset val="204"/>
    </font>
    <font>
      <b/>
      <sz val="12"/>
      <name val="Arial Cyr"/>
      <charset val="204"/>
    </font>
    <font>
      <b/>
      <sz val="14"/>
      <name val="Arial Cyr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Arial Cyr"/>
      <charset val="204"/>
    </font>
    <font>
      <sz val="10"/>
      <name val="Arial Narrow"/>
      <family val="2"/>
      <charset val="204"/>
    </font>
    <font>
      <sz val="10"/>
      <color rgb="FF000000"/>
      <name val="Arial Narrow"/>
      <family val="2"/>
      <charset val="204"/>
    </font>
    <font>
      <sz val="10"/>
      <color rgb="FFFF0000"/>
      <name val="Arial Cyr"/>
      <charset val="204"/>
    </font>
    <font>
      <sz val="10"/>
      <color rgb="FFFF0000"/>
      <name val="Arial Narrow"/>
      <family val="2"/>
      <charset val="204"/>
    </font>
    <font>
      <b/>
      <sz val="1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14"/>
      <color indexed="12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8"/>
      <color theme="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301">
    <xf numFmtId="0" fontId="0" fillId="0" borderId="0" xfId="0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6" fillId="0" borderId="0" xfId="0" applyFont="1"/>
    <xf numFmtId="0" fontId="2" fillId="3" borderId="0" xfId="0" applyFont="1" applyFill="1"/>
    <xf numFmtId="0" fontId="6" fillId="2" borderId="0" xfId="0" applyFont="1" applyFill="1"/>
    <xf numFmtId="0" fontId="6" fillId="0" borderId="0" xfId="0" applyFont="1" applyFill="1"/>
    <xf numFmtId="0" fontId="2" fillId="0" borderId="0" xfId="0" applyFont="1"/>
    <xf numFmtId="0" fontId="0" fillId="2" borderId="1" xfId="0" applyFill="1" applyBorder="1"/>
    <xf numFmtId="0" fontId="0" fillId="2" borderId="0" xfId="0" applyFill="1"/>
    <xf numFmtId="0" fontId="0" fillId="0" borderId="0" xfId="0" applyFill="1"/>
    <xf numFmtId="164" fontId="0" fillId="0" borderId="0" xfId="0" applyNumberFormat="1"/>
    <xf numFmtId="165" fontId="0" fillId="0" borderId="0" xfId="0" applyNumberFormat="1"/>
    <xf numFmtId="0" fontId="0" fillId="0" borderId="1" xfId="0" applyBorder="1"/>
    <xf numFmtId="0" fontId="6" fillId="2" borderId="1" xfId="0" applyFont="1" applyFill="1" applyBorder="1"/>
    <xf numFmtId="0" fontId="6" fillId="0" borderId="0" xfId="0" applyFont="1" applyAlignment="1">
      <alignment vertic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wrapText="1"/>
    </xf>
    <xf numFmtId="164" fontId="11" fillId="2" borderId="1" xfId="0" applyNumberFormat="1" applyFont="1" applyFill="1" applyBorder="1"/>
    <xf numFmtId="164" fontId="0" fillId="2" borderId="1" xfId="0" applyNumberFormat="1" applyFill="1" applyBorder="1"/>
    <xf numFmtId="0" fontId="16" fillId="2" borderId="1" xfId="0" applyFont="1" applyFill="1" applyBorder="1" applyAlignment="1">
      <alignment wrapText="1"/>
    </xf>
    <xf numFmtId="0" fontId="16" fillId="2" borderId="1" xfId="0" applyFont="1" applyFill="1" applyBorder="1"/>
    <xf numFmtId="0" fontId="17" fillId="2" borderId="1" xfId="0" applyFont="1" applyFill="1" applyBorder="1" applyAlignment="1">
      <alignment horizontal="justify" vertical="center"/>
    </xf>
    <xf numFmtId="165" fontId="16" fillId="2" borderId="1" xfId="0" applyNumberFormat="1" applyFont="1" applyFill="1" applyBorder="1"/>
    <xf numFmtId="0" fontId="0" fillId="7" borderId="0" xfId="0" applyFill="1"/>
    <xf numFmtId="0" fontId="18" fillId="2" borderId="1" xfId="0" applyFont="1" applyFill="1" applyBorder="1"/>
    <xf numFmtId="165" fontId="18" fillId="2" borderId="1" xfId="0" applyNumberFormat="1" applyFont="1" applyFill="1" applyBorder="1"/>
    <xf numFmtId="0" fontId="0" fillId="4" borderId="0" xfId="0" applyFill="1"/>
    <xf numFmtId="0" fontId="17" fillId="2" borderId="1" xfId="0" applyFont="1" applyFill="1" applyBorder="1" applyAlignment="1">
      <alignment wrapText="1"/>
    </xf>
    <xf numFmtId="0" fontId="18" fillId="2" borderId="1" xfId="0" applyFont="1" applyFill="1" applyBorder="1" applyAlignment="1">
      <alignment wrapText="1"/>
    </xf>
    <xf numFmtId="0" fontId="14" fillId="2" borderId="0" xfId="0" applyFont="1" applyFill="1"/>
    <xf numFmtId="0" fontId="13" fillId="2" borderId="0" xfId="0" applyFont="1" applyFill="1"/>
    <xf numFmtId="0" fontId="0" fillId="0" borderId="1" xfId="0" applyBorder="1" applyAlignment="1">
      <alignment horizontal="center"/>
    </xf>
    <xf numFmtId="164" fontId="6" fillId="2" borderId="0" xfId="0" applyNumberFormat="1" applyFont="1" applyFill="1"/>
    <xf numFmtId="164" fontId="6" fillId="0" borderId="0" xfId="0" applyNumberFormat="1" applyFont="1"/>
    <xf numFmtId="0" fontId="15" fillId="2" borderId="0" xfId="0" applyFont="1" applyFill="1" applyAlignment="1">
      <alignment horizontal="center"/>
    </xf>
    <xf numFmtId="165" fontId="6" fillId="0" borderId="0" xfId="0" applyNumberFormat="1" applyFont="1"/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19" fillId="0" borderId="0" xfId="0" applyFont="1" applyAlignment="1"/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164" fontId="11" fillId="0" borderId="6" xfId="0" applyNumberFormat="1" applyFont="1" applyBorder="1"/>
    <xf numFmtId="164" fontId="0" fillId="0" borderId="6" xfId="0" applyNumberFormat="1" applyBorder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vertical="center" wrapText="1"/>
    </xf>
    <xf numFmtId="2" fontId="21" fillId="0" borderId="1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 wrapText="1"/>
    </xf>
    <xf numFmtId="0" fontId="22" fillId="4" borderId="1" xfId="0" applyFont="1" applyFill="1" applyBorder="1" applyAlignment="1">
      <alignment horizontal="center" vertical="center"/>
    </xf>
    <xf numFmtId="0" fontId="22" fillId="4" borderId="2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vertical="center" wrapText="1"/>
    </xf>
    <xf numFmtId="2" fontId="23" fillId="4" borderId="1" xfId="0" applyNumberFormat="1" applyFont="1" applyFill="1" applyBorder="1" applyAlignment="1">
      <alignment horizontal="center" vertical="center" wrapText="1"/>
    </xf>
    <xf numFmtId="0" fontId="22" fillId="4" borderId="0" xfId="0" applyFont="1" applyFill="1"/>
    <xf numFmtId="0" fontId="11" fillId="0" borderId="10" xfId="0" applyFont="1" applyBorder="1"/>
    <xf numFmtId="0" fontId="0" fillId="0" borderId="10" xfId="0" applyBorder="1"/>
    <xf numFmtId="164" fontId="11" fillId="0" borderId="5" xfId="0" applyNumberFormat="1" applyFont="1" applyBorder="1"/>
    <xf numFmtId="0" fontId="11" fillId="0" borderId="0" xfId="0" applyFont="1"/>
    <xf numFmtId="0" fontId="19" fillId="0" borderId="0" xfId="0" applyFont="1"/>
    <xf numFmtId="0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/>
    </xf>
    <xf numFmtId="4" fontId="0" fillId="0" borderId="1" xfId="0" applyNumberFormat="1" applyBorder="1" applyAlignment="1">
      <alignment horizontal="center"/>
    </xf>
    <xf numFmtId="0" fontId="0" fillId="0" borderId="0" xfId="0" applyBorder="1"/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24" fillId="2" borderId="2" xfId="0" applyFont="1" applyFill="1" applyBorder="1" applyAlignment="1">
      <alignment horizontal="left"/>
    </xf>
    <xf numFmtId="0" fontId="16" fillId="2" borderId="1" xfId="0" applyFont="1" applyFill="1" applyBorder="1" applyAlignment="1">
      <alignment horizontal="left"/>
    </xf>
    <xf numFmtId="0" fontId="16" fillId="2" borderId="1" xfId="0" applyFont="1" applyFill="1" applyBorder="1" applyAlignment="1">
      <alignment horizontal="left" wrapText="1"/>
    </xf>
    <xf numFmtId="0" fontId="18" fillId="2" borderId="1" xfId="0" applyFont="1" applyFill="1" applyBorder="1" applyAlignment="1">
      <alignment horizontal="left"/>
    </xf>
    <xf numFmtId="164" fontId="18" fillId="2" borderId="1" xfId="0" applyNumberFormat="1" applyFont="1" applyFill="1" applyBorder="1"/>
    <xf numFmtId="165" fontId="16" fillId="4" borderId="1" xfId="0" applyNumberFormat="1" applyFont="1" applyFill="1" applyBorder="1"/>
    <xf numFmtId="165" fontId="0" fillId="2" borderId="0" xfId="0" applyNumberFormat="1" applyFill="1"/>
    <xf numFmtId="165" fontId="0" fillId="4" borderId="0" xfId="0" applyNumberFormat="1" applyFill="1"/>
    <xf numFmtId="165" fontId="25" fillId="4" borderId="1" xfId="0" applyNumberFormat="1" applyFont="1" applyFill="1" applyBorder="1"/>
    <xf numFmtId="0" fontId="16" fillId="4" borderId="1" xfId="0" applyFont="1" applyFill="1" applyBorder="1"/>
    <xf numFmtId="0" fontId="6" fillId="2" borderId="7" xfId="0" applyFont="1" applyFill="1" applyBorder="1"/>
    <xf numFmtId="0" fontId="25" fillId="2" borderId="1" xfId="0" applyFont="1" applyFill="1" applyBorder="1"/>
    <xf numFmtId="0" fontId="26" fillId="2" borderId="1" xfId="0" applyFont="1" applyFill="1" applyBorder="1"/>
    <xf numFmtId="0" fontId="16" fillId="2" borderId="4" xfId="0" applyFont="1" applyFill="1" applyBorder="1"/>
    <xf numFmtId="0" fontId="0" fillId="7" borderId="1" xfId="0" applyFill="1" applyBorder="1"/>
    <xf numFmtId="0" fontId="16" fillId="2" borderId="3" xfId="0" applyFont="1" applyFill="1" applyBorder="1"/>
    <xf numFmtId="0" fontId="0" fillId="2" borderId="6" xfId="0" applyFill="1" applyBorder="1" applyAlignment="1">
      <alignment horizontal="center"/>
    </xf>
    <xf numFmtId="0" fontId="16" fillId="2" borderId="6" xfId="0" applyFont="1" applyFill="1" applyBorder="1" applyAlignment="1">
      <alignment horizontal="center" wrapText="1"/>
    </xf>
    <xf numFmtId="0" fontId="25" fillId="2" borderId="6" xfId="0" applyFont="1" applyFill="1" applyBorder="1" applyAlignment="1">
      <alignment horizontal="center"/>
    </xf>
    <xf numFmtId="0" fontId="17" fillId="2" borderId="6" xfId="0" applyFont="1" applyFill="1" applyBorder="1" applyAlignment="1">
      <alignment horizontal="center" wrapText="1"/>
    </xf>
    <xf numFmtId="165" fontId="3" fillId="2" borderId="6" xfId="0" applyNumberFormat="1" applyFont="1" applyFill="1" applyBorder="1" applyAlignment="1">
      <alignment horizontal="center"/>
    </xf>
    <xf numFmtId="0" fontId="25" fillId="2" borderId="1" xfId="0" applyFont="1" applyFill="1" applyBorder="1" applyAlignment="1">
      <alignment horizontal="center"/>
    </xf>
    <xf numFmtId="0" fontId="27" fillId="2" borderId="1" xfId="0" applyFont="1" applyFill="1" applyBorder="1" applyAlignment="1">
      <alignment horizontal="left" wrapText="1"/>
    </xf>
    <xf numFmtId="165" fontId="3" fillId="2" borderId="1" xfId="0" applyNumberFormat="1" applyFont="1" applyFill="1" applyBorder="1"/>
    <xf numFmtId="0" fontId="0" fillId="2" borderId="1" xfId="0" applyFont="1" applyFill="1" applyBorder="1"/>
    <xf numFmtId="0" fontId="0" fillId="7" borderId="1" xfId="0" applyFont="1" applyFill="1" applyBorder="1"/>
    <xf numFmtId="0" fontId="0" fillId="7" borderId="0" xfId="0" applyFont="1" applyFill="1"/>
    <xf numFmtId="0" fontId="25" fillId="2" borderId="4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65" fontId="0" fillId="7" borderId="0" xfId="0" applyNumberFormat="1" applyFill="1"/>
    <xf numFmtId="164" fontId="15" fillId="2" borderId="0" xfId="0" applyNumberFormat="1" applyFont="1" applyFill="1" applyAlignment="1">
      <alignment vertical="center"/>
    </xf>
    <xf numFmtId="0" fontId="15" fillId="0" borderId="0" xfId="0" applyFont="1"/>
    <xf numFmtId="0" fontId="0" fillId="0" borderId="1" xfId="0" applyFill="1" applyBorder="1"/>
    <xf numFmtId="0" fontId="16" fillId="0" borderId="1" xfId="0" applyFont="1" applyFill="1" applyBorder="1" applyAlignment="1">
      <alignment wrapText="1"/>
    </xf>
    <xf numFmtId="0" fontId="16" fillId="0" borderId="1" xfId="0" applyFont="1" applyFill="1" applyBorder="1"/>
    <xf numFmtId="0" fontId="24" fillId="4" borderId="2" xfId="0" applyFont="1" applyFill="1" applyBorder="1" applyAlignment="1">
      <alignment horizontal="left"/>
    </xf>
    <xf numFmtId="0" fontId="16" fillId="4" borderId="1" xfId="0" applyFont="1" applyFill="1" applyBorder="1" applyAlignment="1">
      <alignment horizontal="left"/>
    </xf>
    <xf numFmtId="0" fontId="16" fillId="4" borderId="1" xfId="0" applyFont="1" applyFill="1" applyBorder="1" applyAlignment="1">
      <alignment wrapText="1"/>
    </xf>
    <xf numFmtId="164" fontId="16" fillId="4" borderId="1" xfId="0" applyNumberFormat="1" applyFont="1" applyFill="1" applyBorder="1"/>
    <xf numFmtId="0" fontId="16" fillId="4" borderId="1" xfId="0" applyFont="1" applyFill="1" applyBorder="1" applyAlignment="1">
      <alignment horizontal="left" wrapText="1"/>
    </xf>
    <xf numFmtId="0" fontId="17" fillId="4" borderId="1" xfId="0" applyFont="1" applyFill="1" applyBorder="1" applyAlignment="1">
      <alignment horizontal="justify" vertical="center"/>
    </xf>
    <xf numFmtId="0" fontId="17" fillId="4" borderId="4" xfId="0" applyFont="1" applyFill="1" applyBorder="1" applyAlignment="1">
      <alignment horizontal="justify" vertical="center"/>
    </xf>
    <xf numFmtId="164" fontId="0" fillId="4" borderId="0" xfId="0" applyNumberFormat="1" applyFill="1"/>
    <xf numFmtId="0" fontId="16" fillId="4" borderId="2" xfId="0" applyFont="1" applyFill="1" applyBorder="1" applyAlignment="1">
      <alignment wrapText="1"/>
    </xf>
    <xf numFmtId="165" fontId="16" fillId="0" borderId="1" xfId="0" applyNumberFormat="1" applyFont="1" applyFill="1" applyBorder="1"/>
    <xf numFmtId="0" fontId="1" fillId="0" borderId="0" xfId="2"/>
    <xf numFmtId="0" fontId="4" fillId="0" borderId="0" xfId="2" applyFont="1"/>
    <xf numFmtId="0" fontId="9" fillId="0" borderId="0" xfId="2" applyFont="1" applyAlignment="1">
      <alignment horizontal="center"/>
    </xf>
    <xf numFmtId="0" fontId="8" fillId="0" borderId="1" xfId="2" applyFont="1" applyBorder="1" applyAlignment="1">
      <alignment horizontal="center" vertical="top"/>
    </xf>
    <xf numFmtId="0" fontId="8" fillId="0" borderId="1" xfId="2" applyFont="1" applyBorder="1" applyAlignment="1">
      <alignment horizontal="center" vertical="top" wrapText="1"/>
    </xf>
    <xf numFmtId="0" fontId="1" fillId="6" borderId="1" xfId="2" applyFill="1" applyBorder="1"/>
    <xf numFmtId="0" fontId="4" fillId="0" borderId="1" xfId="2" applyFont="1" applyBorder="1"/>
    <xf numFmtId="0" fontId="5" fillId="0" borderId="1" xfId="2" applyFont="1" applyBorder="1" applyAlignment="1">
      <alignment vertical="center" wrapText="1"/>
    </xf>
    <xf numFmtId="0" fontId="5" fillId="0" borderId="1" xfId="2" applyFont="1" applyBorder="1" applyAlignment="1">
      <alignment horizontal="justify" vertical="center" wrapText="1"/>
    </xf>
    <xf numFmtId="165" fontId="5" fillId="0" borderId="1" xfId="2" applyNumberFormat="1" applyFont="1" applyFill="1" applyBorder="1" applyAlignment="1">
      <alignment horizontal="center" vertical="center"/>
    </xf>
    <xf numFmtId="0" fontId="10" fillId="0" borderId="1" xfId="2" applyFont="1" applyBorder="1" applyAlignment="1">
      <alignment vertical="center" wrapText="1"/>
    </xf>
    <xf numFmtId="0" fontId="10" fillId="0" borderId="1" xfId="2" applyFont="1" applyFill="1" applyBorder="1" applyAlignment="1">
      <alignment vertical="center" wrapText="1"/>
    </xf>
    <xf numFmtId="165" fontId="10" fillId="0" borderId="1" xfId="2" applyNumberFormat="1" applyFont="1" applyFill="1" applyBorder="1" applyAlignment="1">
      <alignment horizontal="center" vertical="center"/>
    </xf>
    <xf numFmtId="0" fontId="5" fillId="0" borderId="1" xfId="2" applyFont="1" applyBorder="1" applyAlignment="1">
      <alignment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vertical="center" wrapText="1"/>
    </xf>
    <xf numFmtId="0" fontId="4" fillId="0" borderId="1" xfId="2" applyFont="1" applyBorder="1" applyAlignment="1"/>
    <xf numFmtId="0" fontId="5" fillId="0" borderId="1" xfId="2" applyFont="1" applyBorder="1" applyAlignment="1">
      <alignment horizontal="left" vertical="center" wrapText="1"/>
    </xf>
    <xf numFmtId="0" fontId="5" fillId="0" borderId="1" xfId="2" applyFont="1" applyFill="1" applyBorder="1" applyAlignment="1">
      <alignment horizontal="left" vertical="center" wrapText="1"/>
    </xf>
    <xf numFmtId="0" fontId="1" fillId="0" borderId="1" xfId="2" applyBorder="1"/>
    <xf numFmtId="0" fontId="5" fillId="0" borderId="1" xfId="2" applyFont="1" applyBorder="1" applyAlignment="1">
      <alignment wrapText="1"/>
    </xf>
    <xf numFmtId="165" fontId="5" fillId="2" borderId="1" xfId="2" applyNumberFormat="1" applyFont="1" applyFill="1" applyBorder="1" applyAlignment="1">
      <alignment horizontal="center"/>
    </xf>
    <xf numFmtId="165" fontId="5" fillId="2" borderId="1" xfId="2" applyNumberFormat="1" applyFont="1" applyFill="1" applyBorder="1" applyAlignment="1">
      <alignment horizontal="center" vertical="center"/>
    </xf>
    <xf numFmtId="0" fontId="5" fillId="0" borderId="1" xfId="2" applyFont="1" applyBorder="1" applyAlignment="1"/>
    <xf numFmtId="0" fontId="10" fillId="0" borderId="1" xfId="2" applyFont="1" applyBorder="1" applyAlignment="1">
      <alignment wrapText="1"/>
    </xf>
    <xf numFmtId="165" fontId="10" fillId="2" borderId="1" xfId="2" applyNumberFormat="1" applyFont="1" applyFill="1" applyBorder="1" applyAlignment="1">
      <alignment horizontal="center"/>
    </xf>
    <xf numFmtId="14" fontId="5" fillId="0" borderId="1" xfId="2" applyNumberFormat="1" applyFont="1" applyBorder="1" applyAlignment="1">
      <alignment vertical="center" wrapText="1"/>
    </xf>
    <xf numFmtId="0" fontId="5" fillId="0" borderId="1" xfId="2" applyFont="1" applyBorder="1" applyAlignment="1">
      <alignment vertical="top" wrapText="1"/>
    </xf>
    <xf numFmtId="0" fontId="2" fillId="0" borderId="1" xfId="2" applyFont="1" applyBorder="1" applyAlignment="1"/>
    <xf numFmtId="165" fontId="8" fillId="0" borderId="1" xfId="2" applyNumberFormat="1" applyFont="1" applyBorder="1"/>
    <xf numFmtId="0" fontId="8" fillId="0" borderId="1" xfId="2" applyFont="1" applyBorder="1"/>
    <xf numFmtId="0" fontId="8" fillId="0" borderId="0" xfId="2" applyFont="1"/>
    <xf numFmtId="0" fontId="12" fillId="0" borderId="0" xfId="2" applyFont="1"/>
    <xf numFmtId="0" fontId="5" fillId="0" borderId="1" xfId="2" applyFont="1" applyBorder="1" applyAlignment="1">
      <alignment horizontal="center" vertical="center" wrapText="1"/>
    </xf>
    <xf numFmtId="0" fontId="5" fillId="0" borderId="12" xfId="2" applyFont="1" applyBorder="1" applyAlignment="1">
      <alignment vertical="center" wrapText="1"/>
    </xf>
    <xf numFmtId="0" fontId="5" fillId="0" borderId="0" xfId="2" applyFont="1" applyBorder="1" applyAlignment="1">
      <alignment vertical="center" wrapText="1"/>
    </xf>
    <xf numFmtId="0" fontId="5" fillId="0" borderId="13" xfId="2" applyFont="1" applyBorder="1" applyAlignment="1">
      <alignment vertical="center" wrapText="1"/>
    </xf>
    <xf numFmtId="0" fontId="5" fillId="0" borderId="10" xfId="2" applyFont="1" applyBorder="1" applyAlignment="1">
      <alignment vertical="center" wrapText="1"/>
    </xf>
    <xf numFmtId="0" fontId="5" fillId="0" borderId="14" xfId="2" applyFont="1" applyBorder="1" applyAlignment="1">
      <alignment vertical="center" wrapText="1"/>
    </xf>
    <xf numFmtId="0" fontId="5" fillId="0" borderId="11" xfId="2" applyFont="1" applyBorder="1" applyAlignment="1">
      <alignment vertical="center" wrapText="1"/>
    </xf>
    <xf numFmtId="165" fontId="5" fillId="0" borderId="1" xfId="2" applyNumberFormat="1" applyFont="1" applyBorder="1" applyAlignment="1">
      <alignment horizontal="center" vertical="center" wrapText="1"/>
    </xf>
    <xf numFmtId="165" fontId="5" fillId="0" borderId="0" xfId="2" applyNumberFormat="1" applyFont="1" applyFill="1" applyBorder="1" applyAlignment="1">
      <alignment horizontal="center" vertical="center"/>
    </xf>
    <xf numFmtId="0" fontId="5" fillId="0" borderId="1" xfId="2" applyFont="1" applyBorder="1" applyAlignment="1">
      <alignment horizontal="left" vertical="center"/>
    </xf>
    <xf numFmtId="0" fontId="3" fillId="0" borderId="0" xfId="0" applyFont="1" applyAlignment="1">
      <alignment wrapText="1"/>
    </xf>
    <xf numFmtId="0" fontId="16" fillId="2" borderId="1" xfId="0" applyFont="1" applyFill="1" applyBorder="1" applyAlignment="1">
      <alignment horizontal="center"/>
    </xf>
    <xf numFmtId="0" fontId="18" fillId="0" borderId="0" xfId="0" applyFont="1" applyAlignment="1">
      <alignment horizont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6" fillId="3" borderId="1" xfId="0" applyFont="1" applyFill="1" applyBorder="1" applyAlignment="1">
      <alignment horizontal="center"/>
    </xf>
    <xf numFmtId="164" fontId="18" fillId="0" borderId="1" xfId="0" applyNumberFormat="1" applyFont="1" applyBorder="1" applyAlignment="1">
      <alignment horizontal="center" wrapText="1"/>
    </xf>
    <xf numFmtId="0" fontId="16" fillId="0" borderId="1" xfId="0" applyFont="1" applyBorder="1" applyAlignment="1">
      <alignment horizontal="left" wrapText="1"/>
    </xf>
    <xf numFmtId="0" fontId="16" fillId="2" borderId="1" xfId="0" applyFont="1" applyFill="1" applyBorder="1" applyAlignment="1">
      <alignment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vertical="center" wrapText="1"/>
    </xf>
    <xf numFmtId="164" fontId="16" fillId="0" borderId="1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6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vertical="center" wrapText="1"/>
    </xf>
    <xf numFmtId="0" fontId="16" fillId="0" borderId="1" xfId="0" applyFont="1" applyFill="1" applyBorder="1" applyAlignment="1">
      <alignment horizontal="center"/>
    </xf>
    <xf numFmtId="0" fontId="18" fillId="2" borderId="5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wrapText="1"/>
    </xf>
    <xf numFmtId="164" fontId="18" fillId="2" borderId="1" xfId="0" applyNumberFormat="1" applyFont="1" applyFill="1" applyBorder="1" applyAlignment="1">
      <alignment horizontal="center" wrapText="1"/>
    </xf>
    <xf numFmtId="0" fontId="18" fillId="2" borderId="2" xfId="0" applyFont="1" applyFill="1" applyBorder="1" applyAlignment="1">
      <alignment horizontal="left" wrapText="1"/>
    </xf>
    <xf numFmtId="0" fontId="17" fillId="0" borderId="1" xfId="0" applyFont="1" applyBorder="1" applyAlignment="1">
      <alignment horizontal="left" wrapText="1"/>
    </xf>
    <xf numFmtId="0" fontId="16" fillId="2" borderId="5" xfId="0" applyFont="1" applyFill="1" applyBorder="1" applyAlignment="1">
      <alignment wrapText="1"/>
    </xf>
    <xf numFmtId="0" fontId="16" fillId="2" borderId="11" xfId="0" applyFont="1" applyFill="1" applyBorder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165" fontId="16" fillId="0" borderId="1" xfId="0" applyNumberFormat="1" applyFont="1" applyFill="1" applyBorder="1" applyAlignment="1">
      <alignment horizontal="center" wrapText="1"/>
    </xf>
    <xf numFmtId="0" fontId="17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wrapText="1"/>
    </xf>
    <xf numFmtId="0" fontId="16" fillId="0" borderId="5" xfId="0" applyFont="1" applyFill="1" applyBorder="1" applyAlignment="1">
      <alignment horizont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wrapText="1"/>
    </xf>
    <xf numFmtId="165" fontId="9" fillId="0" borderId="1" xfId="0" applyNumberFormat="1" applyFont="1" applyBorder="1" applyAlignment="1">
      <alignment horizontal="center" wrapText="1"/>
    </xf>
    <xf numFmtId="164" fontId="9" fillId="0" borderId="1" xfId="0" applyNumberFormat="1" applyFont="1" applyBorder="1" applyAlignment="1">
      <alignment horizontal="center" wrapText="1"/>
    </xf>
    <xf numFmtId="164" fontId="18" fillId="0" borderId="6" xfId="0" applyNumberFormat="1" applyFont="1" applyBorder="1" applyAlignment="1">
      <alignment horizontal="center" wrapText="1"/>
    </xf>
    <xf numFmtId="0" fontId="18" fillId="0" borderId="1" xfId="0" applyFont="1" applyBorder="1" applyAlignment="1">
      <alignment wrapText="1"/>
    </xf>
    <xf numFmtId="0" fontId="18" fillId="0" borderId="10" xfId="0" applyFont="1" applyBorder="1" applyAlignment="1">
      <alignment horizontal="center" wrapText="1"/>
    </xf>
    <xf numFmtId="0" fontId="16" fillId="0" borderId="10" xfId="0" applyFont="1" applyBorder="1" applyAlignment="1">
      <alignment horizontal="center" wrapText="1"/>
    </xf>
    <xf numFmtId="0" fontId="16" fillId="0" borderId="1" xfId="0" applyFont="1" applyBorder="1" applyAlignment="1">
      <alignment wrapText="1"/>
    </xf>
    <xf numFmtId="164" fontId="18" fillId="0" borderId="5" xfId="0" applyNumberFormat="1" applyFont="1" applyBorder="1" applyAlignment="1">
      <alignment horizontal="center" wrapText="1"/>
    </xf>
    <xf numFmtId="165" fontId="18" fillId="0" borderId="4" xfId="0" applyNumberFormat="1" applyFont="1" applyBorder="1" applyAlignment="1">
      <alignment horizontal="center" wrapText="1"/>
    </xf>
    <xf numFmtId="0" fontId="16" fillId="2" borderId="2" xfId="0" applyFont="1" applyFill="1" applyBorder="1" applyAlignment="1">
      <alignment horizontal="left" wrapText="1"/>
    </xf>
    <xf numFmtId="0" fontId="18" fillId="2" borderId="3" xfId="0" applyFont="1" applyFill="1" applyBorder="1" applyAlignment="1">
      <alignment wrapText="1"/>
    </xf>
    <xf numFmtId="0" fontId="18" fillId="2" borderId="3" xfId="0" applyFont="1" applyFill="1" applyBorder="1" applyAlignment="1">
      <alignment horizontal="center" wrapText="1"/>
    </xf>
    <xf numFmtId="0" fontId="18" fillId="2" borderId="4" xfId="0" applyFont="1" applyFill="1" applyBorder="1" applyAlignment="1">
      <alignment wrapText="1"/>
    </xf>
    <xf numFmtId="0" fontId="18" fillId="0" borderId="1" xfId="0" applyFont="1" applyBorder="1" applyAlignment="1">
      <alignment horizontal="center" wrapText="1"/>
    </xf>
    <xf numFmtId="0" fontId="18" fillId="0" borderId="2" xfId="0" applyFont="1" applyBorder="1" applyAlignment="1">
      <alignment horizontal="left" wrapText="1"/>
    </xf>
    <xf numFmtId="0" fontId="18" fillId="0" borderId="3" xfId="0" applyFont="1" applyBorder="1" applyAlignment="1">
      <alignment wrapText="1"/>
    </xf>
    <xf numFmtId="0" fontId="18" fillId="0" borderId="3" xfId="0" applyFont="1" applyBorder="1" applyAlignment="1">
      <alignment horizontal="center" wrapText="1"/>
    </xf>
    <xf numFmtId="0" fontId="18" fillId="0" borderId="4" xfId="0" applyFont="1" applyBorder="1" applyAlignment="1">
      <alignment wrapText="1"/>
    </xf>
    <xf numFmtId="164" fontId="18" fillId="4" borderId="1" xfId="0" applyNumberFormat="1" applyFont="1" applyFill="1" applyBorder="1" applyAlignment="1">
      <alignment horizontal="center" wrapText="1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wrapText="1"/>
    </xf>
    <xf numFmtId="0" fontId="16" fillId="0" borderId="0" xfId="0" applyFont="1" applyAlignment="1">
      <alignment horizontal="center"/>
    </xf>
    <xf numFmtId="0" fontId="28" fillId="0" borderId="0" xfId="0" applyFont="1" applyAlignment="1">
      <alignment wrapText="1"/>
    </xf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horizontal="right" wrapText="1"/>
    </xf>
    <xf numFmtId="0" fontId="29" fillId="0" borderId="0" xfId="0" applyFont="1" applyAlignment="1">
      <alignment wrapText="1"/>
    </xf>
    <xf numFmtId="0" fontId="29" fillId="0" borderId="0" xfId="0" applyFont="1" applyAlignment="1">
      <alignment horizontal="center" wrapText="1"/>
    </xf>
    <xf numFmtId="0" fontId="30" fillId="0" borderId="0" xfId="0" applyFont="1" applyAlignment="1">
      <alignment wrapText="1"/>
    </xf>
    <xf numFmtId="0" fontId="30" fillId="0" borderId="0" xfId="0" applyFont="1" applyAlignment="1">
      <alignment horizontal="center" wrapText="1"/>
    </xf>
    <xf numFmtId="0" fontId="31" fillId="0" borderId="0" xfId="0" applyFont="1" applyAlignment="1">
      <alignment wrapText="1"/>
    </xf>
    <xf numFmtId="0" fontId="32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14" fontId="16" fillId="0" borderId="6" xfId="0" applyNumberFormat="1" applyFont="1" applyFill="1" applyBorder="1" applyAlignment="1">
      <alignment horizontal="center" vertical="center" wrapText="1"/>
    </xf>
    <xf numFmtId="14" fontId="16" fillId="0" borderId="5" xfId="0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vertical="center" wrapText="1"/>
    </xf>
    <xf numFmtId="0" fontId="16" fillId="0" borderId="5" xfId="0" applyFont="1" applyFill="1" applyBorder="1" applyAlignment="1">
      <alignment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vertical="center" wrapText="1"/>
    </xf>
    <xf numFmtId="0" fontId="18" fillId="3" borderId="2" xfId="0" applyFont="1" applyFill="1" applyBorder="1" applyAlignment="1">
      <alignment horizontal="left" wrapText="1"/>
    </xf>
    <xf numFmtId="0" fontId="18" fillId="3" borderId="3" xfId="0" applyFont="1" applyFill="1" applyBorder="1" applyAlignment="1">
      <alignment horizontal="left" wrapText="1"/>
    </xf>
    <xf numFmtId="0" fontId="18" fillId="3" borderId="4" xfId="0" applyFont="1" applyFill="1" applyBorder="1" applyAlignment="1">
      <alignment horizontal="left" wrapText="1"/>
    </xf>
    <xf numFmtId="0" fontId="18" fillId="0" borderId="2" xfId="0" applyFont="1" applyBorder="1" applyAlignment="1">
      <alignment horizontal="left" wrapText="1"/>
    </xf>
    <xf numFmtId="0" fontId="18" fillId="0" borderId="3" xfId="0" applyFont="1" applyBorder="1" applyAlignment="1">
      <alignment horizontal="left" wrapText="1"/>
    </xf>
    <xf numFmtId="0" fontId="18" fillId="0" borderId="4" xfId="0" applyFont="1" applyBorder="1" applyAlignment="1">
      <alignment horizontal="left" wrapText="1"/>
    </xf>
    <xf numFmtId="0" fontId="18" fillId="2" borderId="2" xfId="0" applyFont="1" applyFill="1" applyBorder="1" applyAlignment="1">
      <alignment horizontal="left" wrapText="1"/>
    </xf>
    <xf numFmtId="0" fontId="18" fillId="2" borderId="3" xfId="0" applyFont="1" applyFill="1" applyBorder="1" applyAlignment="1">
      <alignment horizontal="left" wrapText="1"/>
    </xf>
    <xf numFmtId="0" fontId="18" fillId="2" borderId="4" xfId="0" applyFont="1" applyFill="1" applyBorder="1" applyAlignment="1">
      <alignment horizontal="left" wrapText="1"/>
    </xf>
    <xf numFmtId="0" fontId="18" fillId="4" borderId="2" xfId="0" applyFont="1" applyFill="1" applyBorder="1" applyAlignment="1">
      <alignment horizontal="left" wrapText="1"/>
    </xf>
    <xf numFmtId="0" fontId="18" fillId="4" borderId="3" xfId="0" applyFont="1" applyFill="1" applyBorder="1" applyAlignment="1">
      <alignment horizontal="left" wrapText="1"/>
    </xf>
    <xf numFmtId="0" fontId="18" fillId="4" borderId="4" xfId="0" applyFont="1" applyFill="1" applyBorder="1" applyAlignment="1">
      <alignment horizontal="left" wrapText="1"/>
    </xf>
    <xf numFmtId="0" fontId="9" fillId="0" borderId="2" xfId="0" applyFont="1" applyBorder="1" applyAlignment="1">
      <alignment horizontal="left" wrapText="1"/>
    </xf>
    <xf numFmtId="0" fontId="9" fillId="0" borderId="3" xfId="0" applyFont="1" applyBorder="1" applyAlignment="1">
      <alignment horizontal="left" wrapText="1"/>
    </xf>
    <xf numFmtId="0" fontId="9" fillId="0" borderId="4" xfId="0" applyFont="1" applyBorder="1" applyAlignment="1">
      <alignment horizontal="left" wrapText="1"/>
    </xf>
    <xf numFmtId="0" fontId="18" fillId="0" borderId="8" xfId="0" applyFont="1" applyBorder="1" applyAlignment="1">
      <alignment horizontal="left" wrapText="1"/>
    </xf>
    <xf numFmtId="0" fontId="18" fillId="0" borderId="9" xfId="0" applyFont="1" applyBorder="1" applyAlignment="1">
      <alignment horizontal="left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/>
    </xf>
    <xf numFmtId="0" fontId="5" fillId="0" borderId="6" xfId="2" applyFont="1" applyBorder="1" applyAlignment="1">
      <alignment horizontal="left" vertical="center" wrapText="1"/>
    </xf>
    <xf numFmtId="0" fontId="5" fillId="0" borderId="7" xfId="2" applyFont="1" applyBorder="1" applyAlignment="1">
      <alignment horizontal="left" vertical="center" wrapText="1"/>
    </xf>
    <xf numFmtId="0" fontId="5" fillId="0" borderId="5" xfId="2" applyFont="1" applyBorder="1" applyAlignment="1">
      <alignment horizontal="left" vertical="center" wrapText="1"/>
    </xf>
    <xf numFmtId="0" fontId="5" fillId="0" borderId="6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left" vertical="center" wrapText="1"/>
    </xf>
    <xf numFmtId="6" fontId="10" fillId="5" borderId="1" xfId="2" applyNumberFormat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 wrapText="1"/>
    </xf>
    <xf numFmtId="0" fontId="9" fillId="0" borderId="0" xfId="2" applyFont="1" applyAlignment="1">
      <alignment horizontal="center"/>
    </xf>
    <xf numFmtId="14" fontId="5" fillId="0" borderId="1" xfId="2" applyNumberFormat="1" applyFont="1" applyBorder="1" applyAlignment="1">
      <alignment horizontal="center" vertical="center" wrapText="1"/>
    </xf>
    <xf numFmtId="0" fontId="10" fillId="5" borderId="1" xfId="2" applyFont="1" applyFill="1" applyBorder="1" applyAlignment="1">
      <alignment horizontal="center" vertical="center"/>
    </xf>
    <xf numFmtId="41" fontId="10" fillId="5" borderId="1" xfId="2" applyNumberFormat="1" applyFont="1" applyFill="1" applyBorder="1" applyAlignment="1">
      <alignment horizontal="center" vertical="center"/>
    </xf>
    <xf numFmtId="0" fontId="8" fillId="5" borderId="1" xfId="2" applyFont="1" applyFill="1" applyBorder="1" applyAlignment="1">
      <alignment horizontal="center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8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5" fillId="2" borderId="0" xfId="0" applyFont="1" applyFill="1" applyAlignment="1">
      <alignment horizontal="center"/>
    </xf>
    <xf numFmtId="0" fontId="11" fillId="2" borderId="2" xfId="0" applyFont="1" applyFill="1" applyBorder="1" applyAlignment="1">
      <alignment horizontal="left"/>
    </xf>
    <xf numFmtId="0" fontId="11" fillId="2" borderId="3" xfId="0" applyFont="1" applyFill="1" applyBorder="1" applyAlignment="1">
      <alignment horizontal="left"/>
    </xf>
    <xf numFmtId="0" fontId="11" fillId="2" borderId="4" xfId="0" applyFont="1" applyFill="1" applyBorder="1" applyAlignment="1">
      <alignment horizontal="left"/>
    </xf>
    <xf numFmtId="0" fontId="15" fillId="2" borderId="0" xfId="0" applyFont="1" applyFill="1" applyAlignment="1">
      <alignment horizontal="left" wrapText="1"/>
    </xf>
    <xf numFmtId="0" fontId="16" fillId="2" borderId="1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 wrapText="1"/>
    </xf>
    <xf numFmtId="0" fontId="16" fillId="2" borderId="3" xfId="0" applyFont="1" applyFill="1" applyBorder="1" applyAlignment="1">
      <alignment horizontal="center" wrapText="1"/>
    </xf>
    <xf numFmtId="0" fontId="16" fillId="2" borderId="4" xfId="0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3;&#1072;&#1095;&#1072;&#1083;&#1100;&#1085;&#1080;&#1082;%20&#1073;&#1102;&#1076;&#1078;&#1077;&#1090;%20&#1086;&#1090;&#1076;/Downloads/&#1057;&#1074;&#1077;&#1076;&#1077;&#1085;&#1080;&#1103;%20&#1087;&#1086;%20&#1060;&#1053;&#1056;%20&#1051;&#1077;&#1085;&#1080;&#1085;&#1089;&#1082;&#1080;&#1081;%20&#1088;&#1072;&#1081;&#1086;&#1085;%202019%20&#1075;&#1086;&#10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 мес.2019"/>
      <sheetName val="9 мес 2019"/>
    </sheetNames>
    <sheetDataSet>
      <sheetData sheetId="0" refreshError="1"/>
      <sheetData sheetId="1">
        <row r="112">
          <cell r="F112">
            <v>3276.6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356"/>
  <sheetViews>
    <sheetView tabSelected="1" zoomScale="75" zoomScaleNormal="75" workbookViewId="0">
      <selection activeCell="F8" sqref="F8"/>
    </sheetView>
  </sheetViews>
  <sheetFormatPr defaultRowHeight="15.75" x14ac:dyDescent="0.25"/>
  <cols>
    <col min="1" max="1" width="5" style="1" customWidth="1"/>
    <col min="2" max="2" width="32.28515625" style="157" customWidth="1"/>
    <col min="3" max="3" width="11.42578125" style="2" customWidth="1"/>
    <col min="4" max="4" width="11.7109375" style="2" hidden="1" customWidth="1"/>
    <col min="5" max="5" width="24.28515625" style="2" customWidth="1"/>
    <col min="6" max="6" width="60" style="157" customWidth="1"/>
    <col min="7" max="7" width="11.42578125" style="2" customWidth="1"/>
    <col min="8" max="8" width="14.7109375" style="37" customWidth="1"/>
    <col min="9" max="16384" width="9.140625" style="3"/>
  </cols>
  <sheetData>
    <row r="1" spans="1:9" ht="18.75" x14ac:dyDescent="0.3">
      <c r="A1" s="224"/>
      <c r="B1" s="225"/>
      <c r="C1" s="198"/>
      <c r="D1" s="198"/>
      <c r="E1" s="198"/>
      <c r="F1" s="225"/>
      <c r="G1" s="198"/>
      <c r="H1" s="226"/>
    </row>
    <row r="2" spans="1:9" s="7" customFormat="1" ht="20.25" customHeight="1" x14ac:dyDescent="0.3">
      <c r="A2" s="236" t="s">
        <v>431</v>
      </c>
      <c r="B2" s="236"/>
      <c r="C2" s="236"/>
      <c r="D2" s="236"/>
      <c r="E2" s="236"/>
      <c r="F2" s="236"/>
      <c r="G2" s="236"/>
      <c r="H2" s="236"/>
    </row>
    <row r="3" spans="1:9" ht="18.75" x14ac:dyDescent="0.3">
      <c r="A3" s="224"/>
      <c r="B3" s="225"/>
      <c r="C3" s="198"/>
      <c r="D3" s="198"/>
      <c r="E3" s="198"/>
      <c r="F3" s="225"/>
      <c r="G3" s="198"/>
      <c r="H3" s="226"/>
    </row>
    <row r="4" spans="1:9" s="15" customFormat="1" ht="56.25" x14ac:dyDescent="0.2">
      <c r="A4" s="160" t="s">
        <v>0</v>
      </c>
      <c r="B4" s="161" t="s">
        <v>1</v>
      </c>
      <c r="C4" s="160" t="s">
        <v>70</v>
      </c>
      <c r="D4" s="160" t="s">
        <v>87</v>
      </c>
      <c r="E4" s="160" t="s">
        <v>2</v>
      </c>
      <c r="F4" s="161" t="s">
        <v>3</v>
      </c>
      <c r="G4" s="160" t="s">
        <v>4</v>
      </c>
      <c r="H4" s="160" t="s">
        <v>94</v>
      </c>
    </row>
    <row r="5" spans="1:9" s="4" customFormat="1" ht="20.25" x14ac:dyDescent="0.3">
      <c r="A5" s="245" t="s">
        <v>22</v>
      </c>
      <c r="B5" s="246"/>
      <c r="C5" s="246"/>
      <c r="D5" s="246"/>
      <c r="E5" s="246"/>
      <c r="F5" s="246"/>
      <c r="G5" s="247"/>
      <c r="H5" s="162"/>
    </row>
    <row r="6" spans="1:9" ht="18.75" hidden="1" x14ac:dyDescent="0.3">
      <c r="A6" s="248" t="s">
        <v>278</v>
      </c>
      <c r="B6" s="249"/>
      <c r="C6" s="249"/>
      <c r="D6" s="249"/>
      <c r="E6" s="249"/>
      <c r="F6" s="250"/>
      <c r="G6" s="163">
        <v>4498.3</v>
      </c>
      <c r="H6" s="163">
        <v>4498.3</v>
      </c>
    </row>
    <row r="7" spans="1:9" ht="37.5" x14ac:dyDescent="0.3">
      <c r="A7" s="164">
        <v>1</v>
      </c>
      <c r="B7" s="165" t="s">
        <v>5</v>
      </c>
      <c r="C7" s="166">
        <v>701</v>
      </c>
      <c r="D7" s="167">
        <v>22154900</v>
      </c>
      <c r="E7" s="166" t="s">
        <v>75</v>
      </c>
      <c r="F7" s="168" t="s">
        <v>81</v>
      </c>
      <c r="G7" s="169">
        <v>120</v>
      </c>
      <c r="H7" s="169">
        <v>120</v>
      </c>
    </row>
    <row r="8" spans="1:9" ht="37.5" x14ac:dyDescent="0.3">
      <c r="A8" s="164">
        <v>2</v>
      </c>
      <c r="B8" s="165" t="s">
        <v>71</v>
      </c>
      <c r="C8" s="170">
        <v>710</v>
      </c>
      <c r="D8" s="171">
        <v>2721</v>
      </c>
      <c r="E8" s="172" t="s">
        <v>76</v>
      </c>
      <c r="F8" s="168" t="s">
        <v>82</v>
      </c>
      <c r="G8" s="169">
        <v>40</v>
      </c>
      <c r="H8" s="169">
        <v>40</v>
      </c>
    </row>
    <row r="9" spans="1:9" ht="56.25" x14ac:dyDescent="0.3">
      <c r="A9" s="164">
        <v>3</v>
      </c>
      <c r="B9" s="165" t="s">
        <v>72</v>
      </c>
      <c r="C9" s="170">
        <v>708</v>
      </c>
      <c r="D9" s="171">
        <v>2821</v>
      </c>
      <c r="E9" s="172" t="s">
        <v>77</v>
      </c>
      <c r="F9" s="173" t="s">
        <v>83</v>
      </c>
      <c r="G9" s="169">
        <v>205</v>
      </c>
      <c r="H9" s="169">
        <v>205</v>
      </c>
    </row>
    <row r="10" spans="1:9" ht="37.5" x14ac:dyDescent="0.3">
      <c r="A10" s="164">
        <v>4</v>
      </c>
      <c r="B10" s="165" t="s">
        <v>73</v>
      </c>
      <c r="C10" s="174">
        <v>710</v>
      </c>
      <c r="D10" s="175">
        <v>2721</v>
      </c>
      <c r="E10" s="172" t="s">
        <v>78</v>
      </c>
      <c r="F10" s="173" t="s">
        <v>84</v>
      </c>
      <c r="G10" s="169">
        <v>193.4</v>
      </c>
      <c r="H10" s="169">
        <v>193.4</v>
      </c>
    </row>
    <row r="11" spans="1:9" ht="56.25" x14ac:dyDescent="0.3">
      <c r="A11" s="164">
        <v>5</v>
      </c>
      <c r="B11" s="165" t="s">
        <v>74</v>
      </c>
      <c r="C11" s="170">
        <v>708</v>
      </c>
      <c r="D11" s="171">
        <v>2215</v>
      </c>
      <c r="E11" s="172" t="s">
        <v>79</v>
      </c>
      <c r="F11" s="176" t="s">
        <v>85</v>
      </c>
      <c r="G11" s="169">
        <v>2300</v>
      </c>
      <c r="H11" s="169">
        <v>2300</v>
      </c>
    </row>
    <row r="12" spans="1:9" ht="34.5" customHeight="1" x14ac:dyDescent="0.3">
      <c r="A12" s="164">
        <v>6</v>
      </c>
      <c r="B12" s="165" t="s">
        <v>5</v>
      </c>
      <c r="C12" s="170">
        <v>708</v>
      </c>
      <c r="D12" s="171">
        <v>22154900</v>
      </c>
      <c r="E12" s="172" t="s">
        <v>80</v>
      </c>
      <c r="F12" s="176" t="s">
        <v>86</v>
      </c>
      <c r="G12" s="169">
        <v>100</v>
      </c>
      <c r="H12" s="169">
        <v>100</v>
      </c>
    </row>
    <row r="13" spans="1:9" s="5" customFormat="1" ht="56.25" x14ac:dyDescent="0.3">
      <c r="A13" s="164">
        <v>7</v>
      </c>
      <c r="B13" s="165" t="s">
        <v>74</v>
      </c>
      <c r="C13" s="170">
        <v>708</v>
      </c>
      <c r="D13" s="171"/>
      <c r="E13" s="172" t="s">
        <v>277</v>
      </c>
      <c r="F13" s="176" t="s">
        <v>276</v>
      </c>
      <c r="G13" s="169">
        <v>42</v>
      </c>
      <c r="H13" s="169">
        <v>42</v>
      </c>
    </row>
    <row r="14" spans="1:9" s="5" customFormat="1" ht="37.5" x14ac:dyDescent="0.3">
      <c r="A14" s="164">
        <v>8</v>
      </c>
      <c r="B14" s="168" t="s">
        <v>428</v>
      </c>
      <c r="C14" s="166">
        <v>708</v>
      </c>
      <c r="D14" s="167"/>
      <c r="E14" s="172" t="s">
        <v>430</v>
      </c>
      <c r="F14" s="165" t="s">
        <v>429</v>
      </c>
      <c r="G14" s="169">
        <v>90</v>
      </c>
      <c r="H14" s="169">
        <v>90</v>
      </c>
      <c r="I14" s="6"/>
    </row>
    <row r="15" spans="1:9" s="5" customFormat="1" ht="37.5" x14ac:dyDescent="0.3">
      <c r="A15" s="164">
        <v>9</v>
      </c>
      <c r="B15" s="168" t="s">
        <v>425</v>
      </c>
      <c r="C15" s="166">
        <v>708</v>
      </c>
      <c r="D15" s="167"/>
      <c r="E15" s="172" t="s">
        <v>426</v>
      </c>
      <c r="F15" s="165" t="s">
        <v>427</v>
      </c>
      <c r="G15" s="169">
        <v>3575</v>
      </c>
      <c r="H15" s="169">
        <v>3575</v>
      </c>
      <c r="I15" s="6"/>
    </row>
    <row r="16" spans="1:9" s="5" customFormat="1" ht="18.75" hidden="1" x14ac:dyDescent="0.3">
      <c r="A16" s="164">
        <v>10</v>
      </c>
      <c r="B16" s="168"/>
      <c r="C16" s="166"/>
      <c r="D16" s="167"/>
      <c r="E16" s="170"/>
      <c r="F16" s="165"/>
      <c r="G16" s="169"/>
      <c r="H16" s="177"/>
      <c r="I16" s="6"/>
    </row>
    <row r="17" spans="1:9" s="5" customFormat="1" ht="18.75" hidden="1" x14ac:dyDescent="0.3">
      <c r="A17" s="164">
        <v>11</v>
      </c>
      <c r="B17" s="178"/>
      <c r="C17" s="167"/>
      <c r="D17" s="167"/>
      <c r="E17" s="170"/>
      <c r="F17" s="168"/>
      <c r="G17" s="169"/>
      <c r="H17" s="177"/>
      <c r="I17" s="6"/>
    </row>
    <row r="18" spans="1:9" s="5" customFormat="1" ht="18.75" hidden="1" x14ac:dyDescent="0.3">
      <c r="A18" s="164">
        <v>12</v>
      </c>
      <c r="B18" s="178"/>
      <c r="C18" s="167"/>
      <c r="D18" s="167"/>
      <c r="E18" s="170"/>
      <c r="F18" s="168"/>
      <c r="G18" s="169"/>
      <c r="H18" s="158"/>
    </row>
    <row r="19" spans="1:9" s="5" customFormat="1" ht="18.75" hidden="1" x14ac:dyDescent="0.3">
      <c r="A19" s="164">
        <v>13</v>
      </c>
      <c r="B19" s="178"/>
      <c r="C19" s="167"/>
      <c r="D19" s="167"/>
      <c r="E19" s="170"/>
      <c r="F19" s="168"/>
      <c r="G19" s="169"/>
      <c r="H19" s="158"/>
    </row>
    <row r="20" spans="1:9" s="5" customFormat="1" ht="18.75" hidden="1" x14ac:dyDescent="0.3">
      <c r="A20" s="164">
        <v>14</v>
      </c>
      <c r="B20" s="179"/>
      <c r="C20" s="171"/>
      <c r="D20" s="171"/>
      <c r="E20" s="170"/>
      <c r="F20" s="168"/>
      <c r="G20" s="169"/>
      <c r="H20" s="158"/>
    </row>
    <row r="21" spans="1:9" s="5" customFormat="1" ht="18.75" hidden="1" x14ac:dyDescent="0.3">
      <c r="A21" s="164">
        <v>15</v>
      </c>
      <c r="B21" s="179"/>
      <c r="C21" s="171"/>
      <c r="D21" s="171"/>
      <c r="E21" s="170"/>
      <c r="F21" s="168"/>
      <c r="G21" s="169"/>
      <c r="H21" s="158"/>
    </row>
    <row r="22" spans="1:9" s="5" customFormat="1" ht="18.75" hidden="1" x14ac:dyDescent="0.3">
      <c r="A22" s="164">
        <v>16</v>
      </c>
      <c r="B22" s="179"/>
      <c r="C22" s="171"/>
      <c r="D22" s="171"/>
      <c r="E22" s="170"/>
      <c r="F22" s="168"/>
      <c r="G22" s="169"/>
      <c r="H22" s="158"/>
    </row>
    <row r="23" spans="1:9" s="5" customFormat="1" ht="18.75" hidden="1" x14ac:dyDescent="0.3">
      <c r="A23" s="164">
        <v>17</v>
      </c>
      <c r="B23" s="179"/>
      <c r="C23" s="171"/>
      <c r="D23" s="171"/>
      <c r="E23" s="170"/>
      <c r="F23" s="168"/>
      <c r="G23" s="169"/>
      <c r="H23" s="158"/>
    </row>
    <row r="24" spans="1:9" s="5" customFormat="1" ht="18.75" hidden="1" x14ac:dyDescent="0.3">
      <c r="A24" s="164">
        <v>18</v>
      </c>
      <c r="B24" s="179"/>
      <c r="C24" s="171"/>
      <c r="D24" s="171"/>
      <c r="E24" s="170"/>
      <c r="F24" s="168"/>
      <c r="G24" s="169"/>
      <c r="H24" s="158"/>
    </row>
    <row r="25" spans="1:9" s="5" customFormat="1" ht="18.75" hidden="1" x14ac:dyDescent="0.3">
      <c r="A25" s="164">
        <v>19</v>
      </c>
      <c r="B25" s="179"/>
      <c r="C25" s="171"/>
      <c r="D25" s="171"/>
      <c r="E25" s="170"/>
      <c r="F25" s="168"/>
      <c r="G25" s="169"/>
      <c r="H25" s="158"/>
    </row>
    <row r="26" spans="1:9" s="5" customFormat="1" ht="18.75" hidden="1" x14ac:dyDescent="0.3">
      <c r="A26" s="164">
        <v>20</v>
      </c>
      <c r="B26" s="179"/>
      <c r="C26" s="171"/>
      <c r="D26" s="171"/>
      <c r="E26" s="170"/>
      <c r="F26" s="165"/>
      <c r="G26" s="169"/>
      <c r="H26" s="158"/>
    </row>
    <row r="27" spans="1:9" s="5" customFormat="1" ht="18.75" hidden="1" x14ac:dyDescent="0.3">
      <c r="A27" s="164">
        <v>21</v>
      </c>
      <c r="B27" s="179"/>
      <c r="C27" s="171"/>
      <c r="D27" s="171"/>
      <c r="E27" s="170"/>
      <c r="F27" s="165"/>
      <c r="G27" s="169"/>
      <c r="H27" s="158"/>
    </row>
    <row r="28" spans="1:9" s="5" customFormat="1" ht="18.75" hidden="1" x14ac:dyDescent="0.3">
      <c r="A28" s="164">
        <v>22</v>
      </c>
      <c r="B28" s="179"/>
      <c r="C28" s="171"/>
      <c r="D28" s="171"/>
      <c r="E28" s="170"/>
      <c r="F28" s="165"/>
      <c r="G28" s="169"/>
      <c r="H28" s="158"/>
    </row>
    <row r="29" spans="1:9" s="5" customFormat="1" ht="18.75" hidden="1" x14ac:dyDescent="0.3">
      <c r="A29" s="164">
        <v>23</v>
      </c>
      <c r="B29" s="179"/>
      <c r="C29" s="171"/>
      <c r="D29" s="171"/>
      <c r="E29" s="170"/>
      <c r="F29" s="165"/>
      <c r="G29" s="169"/>
      <c r="H29" s="158"/>
    </row>
    <row r="30" spans="1:9" s="5" customFormat="1" ht="18.75" hidden="1" x14ac:dyDescent="0.3">
      <c r="A30" s="164">
        <v>24</v>
      </c>
      <c r="B30" s="179"/>
      <c r="C30" s="171"/>
      <c r="D30" s="171"/>
      <c r="E30" s="170"/>
      <c r="F30" s="165"/>
      <c r="G30" s="169"/>
      <c r="H30" s="158"/>
    </row>
    <row r="31" spans="1:9" s="5" customFormat="1" ht="18.75" hidden="1" x14ac:dyDescent="0.3">
      <c r="A31" s="164">
        <v>25</v>
      </c>
      <c r="B31" s="179"/>
      <c r="C31" s="171"/>
      <c r="D31" s="171"/>
      <c r="E31" s="170"/>
      <c r="F31" s="165"/>
      <c r="G31" s="169"/>
      <c r="H31" s="158"/>
    </row>
    <row r="32" spans="1:9" s="5" customFormat="1" ht="18.75" hidden="1" x14ac:dyDescent="0.3">
      <c r="A32" s="164">
        <v>26</v>
      </c>
      <c r="B32" s="179"/>
      <c r="C32" s="171"/>
      <c r="D32" s="171"/>
      <c r="E32" s="170"/>
      <c r="F32" s="165"/>
      <c r="G32" s="169"/>
      <c r="H32" s="158"/>
    </row>
    <row r="33" spans="1:9" s="5" customFormat="1" ht="18.75" hidden="1" x14ac:dyDescent="0.3">
      <c r="A33" s="164">
        <v>27</v>
      </c>
      <c r="B33" s="179"/>
      <c r="C33" s="171"/>
      <c r="D33" s="171"/>
      <c r="E33" s="170"/>
      <c r="F33" s="165"/>
      <c r="G33" s="169"/>
      <c r="H33" s="158"/>
    </row>
    <row r="34" spans="1:9" s="5" customFormat="1" ht="18.75" x14ac:dyDescent="0.3">
      <c r="A34" s="71"/>
      <c r="B34" s="29" t="s">
        <v>6</v>
      </c>
      <c r="C34" s="180"/>
      <c r="D34" s="180"/>
      <c r="E34" s="181"/>
      <c r="F34" s="20"/>
      <c r="G34" s="182">
        <f>SUM(G7:G33)</f>
        <v>6665.4</v>
      </c>
      <c r="H34" s="182">
        <f>SUM(H7:H33)</f>
        <v>6665.4</v>
      </c>
      <c r="I34" s="33"/>
    </row>
    <row r="35" spans="1:9" s="5" customFormat="1" ht="14.25" hidden="1" customHeight="1" x14ac:dyDescent="0.3">
      <c r="A35" s="251" t="s">
        <v>279</v>
      </c>
      <c r="B35" s="252"/>
      <c r="C35" s="252"/>
      <c r="D35" s="252"/>
      <c r="E35" s="252"/>
      <c r="F35" s="253"/>
      <c r="G35" s="182">
        <f>G6-G34</f>
        <v>-2167.0999999999995</v>
      </c>
      <c r="H35" s="182">
        <f>H6-H34</f>
        <v>-2167.0999999999995</v>
      </c>
    </row>
    <row r="36" spans="1:9" s="4" customFormat="1" ht="20.25" x14ac:dyDescent="0.3">
      <c r="A36" s="245" t="s">
        <v>8</v>
      </c>
      <c r="B36" s="246"/>
      <c r="C36" s="246"/>
      <c r="D36" s="246"/>
      <c r="E36" s="246"/>
      <c r="F36" s="246"/>
      <c r="G36" s="247"/>
      <c r="H36" s="162"/>
    </row>
    <row r="37" spans="1:9" s="5" customFormat="1" ht="18.75" hidden="1" x14ac:dyDescent="0.3">
      <c r="A37" s="183"/>
      <c r="B37" s="252" t="s">
        <v>271</v>
      </c>
      <c r="C37" s="252"/>
      <c r="D37" s="252"/>
      <c r="E37" s="252"/>
      <c r="F37" s="253"/>
      <c r="G37" s="182">
        <v>2500</v>
      </c>
      <c r="H37" s="182">
        <v>2500</v>
      </c>
    </row>
    <row r="38" spans="1:9" ht="37.5" x14ac:dyDescent="0.3">
      <c r="A38" s="184">
        <v>1</v>
      </c>
      <c r="B38" s="185" t="s">
        <v>11</v>
      </c>
      <c r="C38" s="186">
        <v>708</v>
      </c>
      <c r="D38" s="186"/>
      <c r="E38" s="187" t="s">
        <v>88</v>
      </c>
      <c r="F38" s="173" t="s">
        <v>89</v>
      </c>
      <c r="G38" s="188">
        <v>350</v>
      </c>
      <c r="H38" s="188">
        <v>350</v>
      </c>
    </row>
    <row r="39" spans="1:9" s="6" customFormat="1" ht="18.75" x14ac:dyDescent="0.3">
      <c r="A39" s="189">
        <v>2</v>
      </c>
      <c r="B39" s="190" t="s">
        <v>18</v>
      </c>
      <c r="C39" s="237">
        <v>709</v>
      </c>
      <c r="D39" s="191"/>
      <c r="E39" s="239" t="s">
        <v>93</v>
      </c>
      <c r="F39" s="241" t="s">
        <v>97</v>
      </c>
      <c r="G39" s="188">
        <v>25</v>
      </c>
      <c r="H39" s="188">
        <v>25</v>
      </c>
    </row>
    <row r="40" spans="1:9" s="6" customFormat="1" ht="18.75" x14ac:dyDescent="0.3">
      <c r="A40" s="184">
        <v>3</v>
      </c>
      <c r="B40" s="190" t="s">
        <v>48</v>
      </c>
      <c r="C40" s="238"/>
      <c r="D40" s="191"/>
      <c r="E40" s="240"/>
      <c r="F40" s="242"/>
      <c r="G40" s="188">
        <v>15</v>
      </c>
      <c r="H40" s="188">
        <v>15</v>
      </c>
    </row>
    <row r="41" spans="1:9" s="6" customFormat="1" ht="31.5" customHeight="1" x14ac:dyDescent="0.3">
      <c r="A41" s="189">
        <v>4</v>
      </c>
      <c r="B41" s="190" t="s">
        <v>11</v>
      </c>
      <c r="C41" s="237">
        <v>708</v>
      </c>
      <c r="D41" s="192"/>
      <c r="E41" s="237" t="s">
        <v>93</v>
      </c>
      <c r="F41" s="241" t="s">
        <v>60</v>
      </c>
      <c r="G41" s="188">
        <v>200</v>
      </c>
      <c r="H41" s="188">
        <v>189.6</v>
      </c>
    </row>
    <row r="42" spans="1:9" s="6" customFormat="1" ht="18.75" x14ac:dyDescent="0.3">
      <c r="A42" s="184">
        <v>5</v>
      </c>
      <c r="B42" s="190" t="s">
        <v>12</v>
      </c>
      <c r="C42" s="243"/>
      <c r="D42" s="192"/>
      <c r="E42" s="243"/>
      <c r="F42" s="244"/>
      <c r="G42" s="188">
        <v>15</v>
      </c>
      <c r="H42" s="188">
        <v>14.5</v>
      </c>
    </row>
    <row r="43" spans="1:9" s="6" customFormat="1" ht="18.75" x14ac:dyDescent="0.3">
      <c r="A43" s="189">
        <v>6</v>
      </c>
      <c r="B43" s="190" t="s">
        <v>13</v>
      </c>
      <c r="C43" s="243"/>
      <c r="D43" s="192"/>
      <c r="E43" s="243"/>
      <c r="F43" s="244"/>
      <c r="G43" s="188">
        <v>15</v>
      </c>
      <c r="H43" s="188">
        <v>14.9</v>
      </c>
    </row>
    <row r="44" spans="1:9" s="6" customFormat="1" ht="18.75" x14ac:dyDescent="0.3">
      <c r="A44" s="184">
        <v>7</v>
      </c>
      <c r="B44" s="190" t="s">
        <v>14</v>
      </c>
      <c r="C44" s="243"/>
      <c r="D44" s="192"/>
      <c r="E44" s="243"/>
      <c r="F44" s="244"/>
      <c r="G44" s="188">
        <v>50</v>
      </c>
      <c r="H44" s="188">
        <v>50</v>
      </c>
    </row>
    <row r="45" spans="1:9" s="6" customFormat="1" ht="18.75" x14ac:dyDescent="0.3">
      <c r="A45" s="189">
        <v>8</v>
      </c>
      <c r="B45" s="190" t="s">
        <v>15</v>
      </c>
      <c r="C45" s="243"/>
      <c r="D45" s="192"/>
      <c r="E45" s="243"/>
      <c r="F45" s="244"/>
      <c r="G45" s="188">
        <v>15</v>
      </c>
      <c r="H45" s="188">
        <v>15</v>
      </c>
    </row>
    <row r="46" spans="1:9" s="6" customFormat="1" ht="18.75" x14ac:dyDescent="0.3">
      <c r="A46" s="184">
        <v>9</v>
      </c>
      <c r="B46" s="190" t="s">
        <v>16</v>
      </c>
      <c r="C46" s="243"/>
      <c r="D46" s="191"/>
      <c r="E46" s="243"/>
      <c r="F46" s="244"/>
      <c r="G46" s="188">
        <v>15</v>
      </c>
      <c r="H46" s="188">
        <v>15</v>
      </c>
    </row>
    <row r="47" spans="1:9" s="6" customFormat="1" ht="18.75" x14ac:dyDescent="0.3">
      <c r="A47" s="189">
        <v>10</v>
      </c>
      <c r="B47" s="190" t="s">
        <v>17</v>
      </c>
      <c r="C47" s="238"/>
      <c r="D47" s="191"/>
      <c r="E47" s="238"/>
      <c r="F47" s="242"/>
      <c r="G47" s="188">
        <v>15</v>
      </c>
      <c r="H47" s="188">
        <v>15</v>
      </c>
    </row>
    <row r="48" spans="1:9" s="6" customFormat="1" ht="18.75" x14ac:dyDescent="0.3">
      <c r="A48" s="184">
        <v>11</v>
      </c>
      <c r="B48" s="190" t="s">
        <v>47</v>
      </c>
      <c r="C48" s="191">
        <v>701</v>
      </c>
      <c r="D48" s="191"/>
      <c r="E48" s="191" t="s">
        <v>157</v>
      </c>
      <c r="F48" s="190" t="s">
        <v>49</v>
      </c>
      <c r="G48" s="188">
        <v>6.4</v>
      </c>
      <c r="H48" s="188">
        <v>6.4</v>
      </c>
    </row>
    <row r="49" spans="1:8" s="6" customFormat="1" ht="37.5" x14ac:dyDescent="0.3">
      <c r="A49" s="189">
        <v>12</v>
      </c>
      <c r="B49" s="190" t="s">
        <v>17</v>
      </c>
      <c r="C49" s="191">
        <v>708</v>
      </c>
      <c r="D49" s="191"/>
      <c r="E49" s="193" t="s">
        <v>95</v>
      </c>
      <c r="F49" s="190" t="s">
        <v>96</v>
      </c>
      <c r="G49" s="188">
        <v>35</v>
      </c>
      <c r="H49" s="188">
        <v>30</v>
      </c>
    </row>
    <row r="50" spans="1:8" s="6" customFormat="1" ht="18.75" x14ac:dyDescent="0.3">
      <c r="A50" s="184">
        <v>13</v>
      </c>
      <c r="B50" s="190" t="s">
        <v>20</v>
      </c>
      <c r="C50" s="191">
        <v>710</v>
      </c>
      <c r="D50" s="191"/>
      <c r="E50" s="193" t="s">
        <v>103</v>
      </c>
      <c r="F50" s="190" t="s">
        <v>109</v>
      </c>
      <c r="G50" s="188">
        <v>20</v>
      </c>
      <c r="H50" s="188">
        <v>20</v>
      </c>
    </row>
    <row r="51" spans="1:8" s="6" customFormat="1" ht="37.5" x14ac:dyDescent="0.3">
      <c r="A51" s="189">
        <v>14</v>
      </c>
      <c r="B51" s="190" t="s">
        <v>11</v>
      </c>
      <c r="C51" s="191">
        <v>708</v>
      </c>
      <c r="D51" s="191"/>
      <c r="E51" s="193" t="s">
        <v>98</v>
      </c>
      <c r="F51" s="190" t="s">
        <v>100</v>
      </c>
      <c r="G51" s="188">
        <v>230</v>
      </c>
      <c r="H51" s="188">
        <v>189.6</v>
      </c>
    </row>
    <row r="52" spans="1:8" s="6" customFormat="1" ht="20.25" customHeight="1" x14ac:dyDescent="0.3">
      <c r="A52" s="184">
        <v>15</v>
      </c>
      <c r="B52" s="190" t="s">
        <v>18</v>
      </c>
      <c r="C52" s="237">
        <v>709</v>
      </c>
      <c r="D52" s="191"/>
      <c r="E52" s="239" t="s">
        <v>98</v>
      </c>
      <c r="F52" s="241" t="s">
        <v>102</v>
      </c>
      <c r="G52" s="188">
        <v>30</v>
      </c>
      <c r="H52" s="188">
        <v>30</v>
      </c>
    </row>
    <row r="53" spans="1:8" s="6" customFormat="1" ht="31.5" customHeight="1" x14ac:dyDescent="0.3">
      <c r="A53" s="189">
        <v>16</v>
      </c>
      <c r="B53" s="194" t="s">
        <v>48</v>
      </c>
      <c r="C53" s="238"/>
      <c r="D53" s="195"/>
      <c r="E53" s="240"/>
      <c r="F53" s="242"/>
      <c r="G53" s="188">
        <v>30</v>
      </c>
      <c r="H53" s="188">
        <v>30</v>
      </c>
    </row>
    <row r="54" spans="1:8" s="6" customFormat="1" ht="18.75" x14ac:dyDescent="0.3">
      <c r="A54" s="184">
        <v>17</v>
      </c>
      <c r="B54" s="190" t="s">
        <v>20</v>
      </c>
      <c r="C54" s="237">
        <v>710</v>
      </c>
      <c r="D54" s="192"/>
      <c r="E54" s="237" t="s">
        <v>104</v>
      </c>
      <c r="F54" s="190" t="s">
        <v>110</v>
      </c>
      <c r="G54" s="188">
        <v>5</v>
      </c>
      <c r="H54" s="188">
        <v>5</v>
      </c>
    </row>
    <row r="55" spans="1:8" s="6" customFormat="1" ht="18.75" x14ac:dyDescent="0.3">
      <c r="A55" s="189">
        <v>18</v>
      </c>
      <c r="B55" s="190" t="s">
        <v>20</v>
      </c>
      <c r="C55" s="243"/>
      <c r="D55" s="191"/>
      <c r="E55" s="243"/>
      <c r="F55" s="190" t="s">
        <v>111</v>
      </c>
      <c r="G55" s="188">
        <v>5</v>
      </c>
      <c r="H55" s="188">
        <v>5</v>
      </c>
    </row>
    <row r="56" spans="1:8" s="6" customFormat="1" ht="18.75" x14ac:dyDescent="0.3">
      <c r="A56" s="184">
        <v>19</v>
      </c>
      <c r="B56" s="190" t="s">
        <v>20</v>
      </c>
      <c r="C56" s="243"/>
      <c r="D56" s="191"/>
      <c r="E56" s="243"/>
      <c r="F56" s="190" t="s">
        <v>112</v>
      </c>
      <c r="G56" s="188">
        <v>15</v>
      </c>
      <c r="H56" s="188">
        <v>15</v>
      </c>
    </row>
    <row r="57" spans="1:8" s="6" customFormat="1" ht="18.75" x14ac:dyDescent="0.3">
      <c r="A57" s="189">
        <v>20</v>
      </c>
      <c r="B57" s="190" t="s">
        <v>20</v>
      </c>
      <c r="C57" s="243"/>
      <c r="D57" s="191"/>
      <c r="E57" s="243"/>
      <c r="F57" s="190" t="s">
        <v>113</v>
      </c>
      <c r="G57" s="188">
        <v>20</v>
      </c>
      <c r="H57" s="188">
        <v>20</v>
      </c>
    </row>
    <row r="58" spans="1:8" s="6" customFormat="1" ht="18.75" x14ac:dyDescent="0.3">
      <c r="A58" s="184">
        <v>21</v>
      </c>
      <c r="B58" s="190" t="s">
        <v>20</v>
      </c>
      <c r="C58" s="238"/>
      <c r="D58" s="191"/>
      <c r="E58" s="238"/>
      <c r="F58" s="190" t="s">
        <v>114</v>
      </c>
      <c r="G58" s="188">
        <v>20</v>
      </c>
      <c r="H58" s="188">
        <v>20</v>
      </c>
    </row>
    <row r="59" spans="1:8" s="6" customFormat="1" ht="18.75" x14ac:dyDescent="0.3">
      <c r="A59" s="189">
        <v>22</v>
      </c>
      <c r="B59" s="190" t="s">
        <v>20</v>
      </c>
      <c r="C59" s="237">
        <v>710</v>
      </c>
      <c r="D59" s="191"/>
      <c r="E59" s="237" t="s">
        <v>105</v>
      </c>
      <c r="F59" s="190" t="s">
        <v>115</v>
      </c>
      <c r="G59" s="188">
        <v>20</v>
      </c>
      <c r="H59" s="188">
        <v>20</v>
      </c>
    </row>
    <row r="60" spans="1:8" s="6" customFormat="1" ht="18.75" x14ac:dyDescent="0.3">
      <c r="A60" s="184">
        <v>23</v>
      </c>
      <c r="B60" s="190" t="s">
        <v>20</v>
      </c>
      <c r="C60" s="243"/>
      <c r="D60" s="191"/>
      <c r="E60" s="243"/>
      <c r="F60" s="190" t="s">
        <v>116</v>
      </c>
      <c r="G60" s="188">
        <v>10</v>
      </c>
      <c r="H60" s="188">
        <v>10</v>
      </c>
    </row>
    <row r="61" spans="1:8" s="6" customFormat="1" ht="18.75" x14ac:dyDescent="0.3">
      <c r="A61" s="189">
        <v>24</v>
      </c>
      <c r="B61" s="190" t="s">
        <v>20</v>
      </c>
      <c r="C61" s="243"/>
      <c r="D61" s="191"/>
      <c r="E61" s="243"/>
      <c r="F61" s="190" t="s">
        <v>117</v>
      </c>
      <c r="G61" s="188">
        <v>10</v>
      </c>
      <c r="H61" s="188">
        <v>10</v>
      </c>
    </row>
    <row r="62" spans="1:8" s="6" customFormat="1" ht="18.75" x14ac:dyDescent="0.3">
      <c r="A62" s="184">
        <v>25</v>
      </c>
      <c r="B62" s="190" t="s">
        <v>20</v>
      </c>
      <c r="C62" s="243"/>
      <c r="D62" s="191"/>
      <c r="E62" s="243"/>
      <c r="F62" s="190" t="s">
        <v>118</v>
      </c>
      <c r="G62" s="188">
        <v>10</v>
      </c>
      <c r="H62" s="188">
        <v>10</v>
      </c>
    </row>
    <row r="63" spans="1:8" s="6" customFormat="1" ht="18.75" x14ac:dyDescent="0.3">
      <c r="A63" s="189">
        <v>26</v>
      </c>
      <c r="B63" s="190" t="s">
        <v>20</v>
      </c>
      <c r="C63" s="238"/>
      <c r="D63" s="191"/>
      <c r="E63" s="238"/>
      <c r="F63" s="190" t="s">
        <v>119</v>
      </c>
      <c r="G63" s="188">
        <v>20</v>
      </c>
      <c r="H63" s="188">
        <v>20</v>
      </c>
    </row>
    <row r="64" spans="1:8" s="6" customFormat="1" ht="18.75" x14ac:dyDescent="0.3">
      <c r="A64" s="184">
        <v>27</v>
      </c>
      <c r="B64" s="190" t="s">
        <v>20</v>
      </c>
      <c r="C64" s="237">
        <v>710</v>
      </c>
      <c r="D64" s="196"/>
      <c r="E64" s="237" t="s">
        <v>106</v>
      </c>
      <c r="F64" s="190" t="s">
        <v>120</v>
      </c>
      <c r="G64" s="188">
        <v>20</v>
      </c>
      <c r="H64" s="188">
        <v>20</v>
      </c>
    </row>
    <row r="65" spans="1:8" s="6" customFormat="1" ht="18.75" x14ac:dyDescent="0.3">
      <c r="A65" s="189">
        <v>28</v>
      </c>
      <c r="B65" s="190" t="s">
        <v>20</v>
      </c>
      <c r="C65" s="238"/>
      <c r="D65" s="197"/>
      <c r="E65" s="238"/>
      <c r="F65" s="190" t="s">
        <v>121</v>
      </c>
      <c r="G65" s="188">
        <v>20</v>
      </c>
      <c r="H65" s="188">
        <v>20</v>
      </c>
    </row>
    <row r="66" spans="1:8" s="6" customFormat="1" ht="18.75" x14ac:dyDescent="0.3">
      <c r="A66" s="184">
        <v>29</v>
      </c>
      <c r="B66" s="190" t="s">
        <v>10</v>
      </c>
      <c r="C66" s="191">
        <v>708</v>
      </c>
      <c r="D66" s="191"/>
      <c r="E66" s="193" t="s">
        <v>99</v>
      </c>
      <c r="F66" s="190" t="s">
        <v>101</v>
      </c>
      <c r="G66" s="188">
        <v>80</v>
      </c>
      <c r="H66" s="188">
        <v>74</v>
      </c>
    </row>
    <row r="67" spans="1:8" s="6" customFormat="1" ht="18.75" x14ac:dyDescent="0.3">
      <c r="A67" s="189">
        <v>30</v>
      </c>
      <c r="B67" s="190" t="s">
        <v>20</v>
      </c>
      <c r="C67" s="191">
        <v>710</v>
      </c>
      <c r="D67" s="191"/>
      <c r="E67" s="193" t="s">
        <v>107</v>
      </c>
      <c r="F67" s="190" t="s">
        <v>122</v>
      </c>
      <c r="G67" s="188">
        <v>20</v>
      </c>
      <c r="H67" s="188">
        <v>20</v>
      </c>
    </row>
    <row r="68" spans="1:8" s="6" customFormat="1" ht="18.75" x14ac:dyDescent="0.3">
      <c r="A68" s="184">
        <v>31</v>
      </c>
      <c r="B68" s="190" t="s">
        <v>20</v>
      </c>
      <c r="C68" s="191">
        <v>710</v>
      </c>
      <c r="D68" s="191"/>
      <c r="E68" s="191" t="s">
        <v>108</v>
      </c>
      <c r="F68" s="190" t="s">
        <v>123</v>
      </c>
      <c r="G68" s="188">
        <v>20</v>
      </c>
      <c r="H68" s="188">
        <v>20</v>
      </c>
    </row>
    <row r="69" spans="1:8" s="6" customFormat="1" ht="37.5" x14ac:dyDescent="0.3">
      <c r="A69" s="189">
        <v>32</v>
      </c>
      <c r="B69" s="190" t="s">
        <v>90</v>
      </c>
      <c r="C69" s="191">
        <v>708</v>
      </c>
      <c r="D69" s="191"/>
      <c r="E69" s="191" t="s">
        <v>91</v>
      </c>
      <c r="F69" s="190" t="s">
        <v>92</v>
      </c>
      <c r="G69" s="188">
        <v>4.3</v>
      </c>
      <c r="H69" s="188">
        <v>4.3</v>
      </c>
    </row>
    <row r="70" spans="1:8" s="6" customFormat="1" ht="18.75" x14ac:dyDescent="0.3">
      <c r="A70" s="184">
        <v>33</v>
      </c>
      <c r="B70" s="190" t="s">
        <v>18</v>
      </c>
      <c r="C70" s="191">
        <v>709</v>
      </c>
      <c r="D70" s="191"/>
      <c r="E70" s="191" t="s">
        <v>130</v>
      </c>
      <c r="F70" s="190" t="s">
        <v>135</v>
      </c>
      <c r="G70" s="188">
        <v>49.5</v>
      </c>
      <c r="H70" s="188">
        <v>48.5</v>
      </c>
    </row>
    <row r="71" spans="1:8" s="6" customFormat="1" ht="60.75" customHeight="1" x14ac:dyDescent="0.3">
      <c r="A71" s="189">
        <v>34</v>
      </c>
      <c r="B71" s="190" t="s">
        <v>34</v>
      </c>
      <c r="C71" s="191">
        <v>709</v>
      </c>
      <c r="D71" s="191"/>
      <c r="E71" s="191" t="s">
        <v>129</v>
      </c>
      <c r="F71" s="190" t="s">
        <v>134</v>
      </c>
      <c r="G71" s="188">
        <v>84</v>
      </c>
      <c r="H71" s="188">
        <v>84</v>
      </c>
    </row>
    <row r="72" spans="1:8" s="6" customFormat="1" ht="18.75" x14ac:dyDescent="0.3">
      <c r="A72" s="184">
        <v>35</v>
      </c>
      <c r="B72" s="190" t="s">
        <v>47</v>
      </c>
      <c r="C72" s="191">
        <v>701</v>
      </c>
      <c r="D72" s="191"/>
      <c r="E72" s="191" t="s">
        <v>124</v>
      </c>
      <c r="F72" s="190" t="s">
        <v>49</v>
      </c>
      <c r="G72" s="188">
        <v>1.1000000000000001</v>
      </c>
      <c r="H72" s="188">
        <v>1.1000000000000001</v>
      </c>
    </row>
    <row r="73" spans="1:8" s="6" customFormat="1" ht="37.5" x14ac:dyDescent="0.3">
      <c r="A73" s="189">
        <v>36</v>
      </c>
      <c r="B73" s="190" t="s">
        <v>20</v>
      </c>
      <c r="C73" s="191">
        <v>710</v>
      </c>
      <c r="D73" s="191"/>
      <c r="E73" s="191" t="s">
        <v>139</v>
      </c>
      <c r="F73" s="190" t="s">
        <v>145</v>
      </c>
      <c r="G73" s="188">
        <v>140</v>
      </c>
      <c r="H73" s="188">
        <v>140</v>
      </c>
    </row>
    <row r="74" spans="1:8" s="6" customFormat="1" ht="18.75" x14ac:dyDescent="0.3">
      <c r="A74" s="184">
        <v>37</v>
      </c>
      <c r="B74" s="190" t="s">
        <v>20</v>
      </c>
      <c r="C74" s="191">
        <v>710</v>
      </c>
      <c r="D74" s="191"/>
      <c r="E74" s="191" t="s">
        <v>140</v>
      </c>
      <c r="F74" s="190" t="s">
        <v>146</v>
      </c>
      <c r="G74" s="188">
        <v>10</v>
      </c>
      <c r="H74" s="188">
        <v>10</v>
      </c>
    </row>
    <row r="75" spans="1:8" s="6" customFormat="1" ht="37.5" x14ac:dyDescent="0.3">
      <c r="A75" s="189">
        <v>38</v>
      </c>
      <c r="B75" s="190" t="s">
        <v>19</v>
      </c>
      <c r="C75" s="191">
        <v>709</v>
      </c>
      <c r="D75" s="191"/>
      <c r="E75" s="191" t="s">
        <v>131</v>
      </c>
      <c r="F75" s="190" t="s">
        <v>136</v>
      </c>
      <c r="G75" s="188">
        <v>10</v>
      </c>
      <c r="H75" s="188">
        <v>8.4</v>
      </c>
    </row>
    <row r="76" spans="1:8" s="6" customFormat="1" ht="37.5" x14ac:dyDescent="0.3">
      <c r="A76" s="184">
        <v>39</v>
      </c>
      <c r="B76" s="190" t="s">
        <v>11</v>
      </c>
      <c r="C76" s="191">
        <v>708</v>
      </c>
      <c r="D76" s="191"/>
      <c r="E76" s="191" t="s">
        <v>126</v>
      </c>
      <c r="F76" s="190" t="s">
        <v>127</v>
      </c>
      <c r="G76" s="188">
        <v>20</v>
      </c>
      <c r="H76" s="188">
        <v>20</v>
      </c>
    </row>
    <row r="77" spans="1:8" s="6" customFormat="1" ht="18.75" x14ac:dyDescent="0.3">
      <c r="A77" s="189">
        <v>40</v>
      </c>
      <c r="B77" s="190" t="s">
        <v>18</v>
      </c>
      <c r="C77" s="191">
        <v>709</v>
      </c>
      <c r="D77" s="191"/>
      <c r="E77" s="191" t="s">
        <v>132</v>
      </c>
      <c r="F77" s="190" t="s">
        <v>137</v>
      </c>
      <c r="G77" s="188">
        <v>135</v>
      </c>
      <c r="H77" s="188">
        <v>135</v>
      </c>
    </row>
    <row r="78" spans="1:8" s="6" customFormat="1" ht="37.5" x14ac:dyDescent="0.3">
      <c r="A78" s="184">
        <v>41</v>
      </c>
      <c r="B78" s="190" t="s">
        <v>20</v>
      </c>
      <c r="C78" s="191">
        <v>710</v>
      </c>
      <c r="D78" s="191"/>
      <c r="E78" s="191" t="s">
        <v>141</v>
      </c>
      <c r="F78" s="190" t="s">
        <v>147</v>
      </c>
      <c r="G78" s="188">
        <v>60</v>
      </c>
      <c r="H78" s="188">
        <v>60</v>
      </c>
    </row>
    <row r="79" spans="1:8" s="6" customFormat="1" ht="18.75" x14ac:dyDescent="0.3">
      <c r="A79" s="189">
        <v>42</v>
      </c>
      <c r="B79" s="190" t="s">
        <v>47</v>
      </c>
      <c r="C79" s="191">
        <v>701</v>
      </c>
      <c r="D79" s="191"/>
      <c r="E79" s="191" t="s">
        <v>125</v>
      </c>
      <c r="F79" s="190" t="s">
        <v>49</v>
      </c>
      <c r="G79" s="188">
        <v>7.1</v>
      </c>
      <c r="H79" s="188">
        <v>7.1</v>
      </c>
    </row>
    <row r="80" spans="1:8" s="6" customFormat="1" ht="37.5" x14ac:dyDescent="0.3">
      <c r="A80" s="184">
        <v>43</v>
      </c>
      <c r="B80" s="190" t="s">
        <v>128</v>
      </c>
      <c r="C80" s="191">
        <v>709</v>
      </c>
      <c r="D80" s="191"/>
      <c r="E80" s="191" t="s">
        <v>133</v>
      </c>
      <c r="F80" s="190" t="s">
        <v>138</v>
      </c>
      <c r="G80" s="188">
        <v>50</v>
      </c>
      <c r="H80" s="188">
        <v>50</v>
      </c>
    </row>
    <row r="81" spans="1:8" s="6" customFormat="1" ht="18.75" x14ac:dyDescent="0.3">
      <c r="A81" s="189">
        <v>44</v>
      </c>
      <c r="B81" s="190" t="s">
        <v>20</v>
      </c>
      <c r="C81" s="191">
        <v>710</v>
      </c>
      <c r="D81" s="191"/>
      <c r="E81" s="191" t="s">
        <v>142</v>
      </c>
      <c r="F81" s="190" t="s">
        <v>148</v>
      </c>
      <c r="G81" s="188">
        <v>10</v>
      </c>
      <c r="H81" s="188">
        <v>10</v>
      </c>
    </row>
    <row r="82" spans="1:8" s="6" customFormat="1" ht="37.5" x14ac:dyDescent="0.3">
      <c r="A82" s="184">
        <v>45</v>
      </c>
      <c r="B82" s="190" t="s">
        <v>20</v>
      </c>
      <c r="C82" s="191">
        <v>710</v>
      </c>
      <c r="D82" s="191"/>
      <c r="E82" s="191" t="s">
        <v>143</v>
      </c>
      <c r="F82" s="190" t="s">
        <v>145</v>
      </c>
      <c r="G82" s="188">
        <v>33.6</v>
      </c>
      <c r="H82" s="188">
        <v>33.6</v>
      </c>
    </row>
    <row r="83" spans="1:8" s="6" customFormat="1" ht="18.75" x14ac:dyDescent="0.3">
      <c r="A83" s="189">
        <v>46</v>
      </c>
      <c r="B83" s="190" t="s">
        <v>20</v>
      </c>
      <c r="C83" s="191">
        <v>710</v>
      </c>
      <c r="D83" s="191"/>
      <c r="E83" s="191" t="s">
        <v>144</v>
      </c>
      <c r="F83" s="190" t="s">
        <v>46</v>
      </c>
      <c r="G83" s="188">
        <v>20</v>
      </c>
      <c r="H83" s="188">
        <v>20</v>
      </c>
    </row>
    <row r="84" spans="1:8" s="6" customFormat="1" ht="18.75" x14ac:dyDescent="0.3">
      <c r="A84" s="184">
        <v>47</v>
      </c>
      <c r="B84" s="190" t="s">
        <v>11</v>
      </c>
      <c r="C84" s="191">
        <v>708</v>
      </c>
      <c r="D84" s="191"/>
      <c r="E84" s="191" t="s">
        <v>149</v>
      </c>
      <c r="F84" s="190" t="s">
        <v>150</v>
      </c>
      <c r="G84" s="188">
        <v>211.8</v>
      </c>
      <c r="H84" s="188">
        <v>59.5</v>
      </c>
    </row>
    <row r="85" spans="1:8" s="6" customFormat="1" ht="18.75" x14ac:dyDescent="0.3">
      <c r="A85" s="189">
        <v>48</v>
      </c>
      <c r="B85" s="190" t="s">
        <v>20</v>
      </c>
      <c r="C85" s="191">
        <v>710</v>
      </c>
      <c r="D85" s="191"/>
      <c r="E85" s="191" t="s">
        <v>151</v>
      </c>
      <c r="F85" s="190" t="s">
        <v>154</v>
      </c>
      <c r="G85" s="188">
        <v>10</v>
      </c>
      <c r="H85" s="188">
        <v>10</v>
      </c>
    </row>
    <row r="86" spans="1:8" s="6" customFormat="1" ht="18.75" x14ac:dyDescent="0.3">
      <c r="A86" s="184">
        <v>49</v>
      </c>
      <c r="B86" s="190" t="s">
        <v>20</v>
      </c>
      <c r="C86" s="191">
        <v>710</v>
      </c>
      <c r="D86" s="191"/>
      <c r="E86" s="191" t="s">
        <v>152</v>
      </c>
      <c r="F86" s="190" t="s">
        <v>155</v>
      </c>
      <c r="G86" s="188">
        <v>20</v>
      </c>
      <c r="H86" s="188">
        <v>20</v>
      </c>
    </row>
    <row r="87" spans="1:8" s="6" customFormat="1" ht="18.75" x14ac:dyDescent="0.3">
      <c r="A87" s="189">
        <v>50</v>
      </c>
      <c r="B87" s="190" t="s">
        <v>20</v>
      </c>
      <c r="C87" s="191">
        <v>710</v>
      </c>
      <c r="D87" s="191"/>
      <c r="E87" s="191" t="s">
        <v>153</v>
      </c>
      <c r="F87" s="190" t="s">
        <v>156</v>
      </c>
      <c r="G87" s="188">
        <v>20</v>
      </c>
      <c r="H87" s="188">
        <v>20</v>
      </c>
    </row>
    <row r="88" spans="1:8" ht="18.75" x14ac:dyDescent="0.3">
      <c r="A88" s="184">
        <v>51</v>
      </c>
      <c r="B88" s="173" t="s">
        <v>20</v>
      </c>
      <c r="C88" s="172">
        <v>710</v>
      </c>
      <c r="D88" s="172"/>
      <c r="E88" s="172" t="s">
        <v>280</v>
      </c>
      <c r="F88" s="173" t="s">
        <v>281</v>
      </c>
      <c r="G88" s="188">
        <v>15</v>
      </c>
      <c r="H88" s="188">
        <v>15</v>
      </c>
    </row>
    <row r="89" spans="1:8" ht="18.75" x14ac:dyDescent="0.3">
      <c r="A89" s="189">
        <v>52</v>
      </c>
      <c r="B89" s="173" t="s">
        <v>15</v>
      </c>
      <c r="C89" s="198">
        <v>706</v>
      </c>
      <c r="D89" s="172"/>
      <c r="E89" s="172" t="s">
        <v>282</v>
      </c>
      <c r="F89" s="173" t="s">
        <v>283</v>
      </c>
      <c r="G89" s="188">
        <v>105</v>
      </c>
      <c r="H89" s="188"/>
    </row>
    <row r="90" spans="1:8" ht="17.25" customHeight="1" x14ac:dyDescent="0.3">
      <c r="A90" s="184">
        <v>53</v>
      </c>
      <c r="B90" s="173" t="s">
        <v>12</v>
      </c>
      <c r="C90" s="172">
        <v>708</v>
      </c>
      <c r="D90" s="172"/>
      <c r="E90" s="237" t="s">
        <v>286</v>
      </c>
      <c r="F90" s="262" t="s">
        <v>285</v>
      </c>
      <c r="G90" s="188">
        <v>30</v>
      </c>
      <c r="H90" s="188">
        <v>30</v>
      </c>
    </row>
    <row r="91" spans="1:8" ht="18.75" x14ac:dyDescent="0.3">
      <c r="A91" s="189">
        <v>54</v>
      </c>
      <c r="B91" s="173" t="s">
        <v>13</v>
      </c>
      <c r="C91" s="172">
        <v>708</v>
      </c>
      <c r="D91" s="172"/>
      <c r="E91" s="243"/>
      <c r="F91" s="263"/>
      <c r="G91" s="188">
        <v>30</v>
      </c>
      <c r="H91" s="188">
        <v>29.7</v>
      </c>
    </row>
    <row r="92" spans="1:8" ht="18.75" x14ac:dyDescent="0.3">
      <c r="A92" s="184">
        <v>55</v>
      </c>
      <c r="B92" s="173" t="s">
        <v>14</v>
      </c>
      <c r="C92" s="172">
        <v>708</v>
      </c>
      <c r="D92" s="172"/>
      <c r="E92" s="243"/>
      <c r="F92" s="263"/>
      <c r="G92" s="188">
        <v>60</v>
      </c>
      <c r="H92" s="188">
        <v>48</v>
      </c>
    </row>
    <row r="93" spans="1:8" ht="18.75" x14ac:dyDescent="0.3">
      <c r="A93" s="189">
        <v>56</v>
      </c>
      <c r="B93" s="173" t="s">
        <v>15</v>
      </c>
      <c r="C93" s="172">
        <v>708</v>
      </c>
      <c r="D93" s="172"/>
      <c r="E93" s="243"/>
      <c r="F93" s="263"/>
      <c r="G93" s="188">
        <v>40</v>
      </c>
      <c r="H93" s="188">
        <v>30</v>
      </c>
    </row>
    <row r="94" spans="1:8" ht="18.75" x14ac:dyDescent="0.3">
      <c r="A94" s="184">
        <v>57</v>
      </c>
      <c r="B94" s="173" t="s">
        <v>16</v>
      </c>
      <c r="C94" s="172">
        <v>708</v>
      </c>
      <c r="D94" s="172"/>
      <c r="E94" s="243"/>
      <c r="F94" s="263"/>
      <c r="G94" s="188">
        <v>30</v>
      </c>
      <c r="H94" s="188">
        <v>29.7</v>
      </c>
    </row>
    <row r="95" spans="1:8" ht="18.75" x14ac:dyDescent="0.3">
      <c r="A95" s="189">
        <v>58</v>
      </c>
      <c r="B95" s="173" t="s">
        <v>284</v>
      </c>
      <c r="C95" s="172">
        <v>708</v>
      </c>
      <c r="D95" s="172"/>
      <c r="E95" s="238"/>
      <c r="F95" s="264"/>
      <c r="G95" s="188">
        <v>30</v>
      </c>
      <c r="H95" s="188">
        <v>29.7</v>
      </c>
    </row>
    <row r="96" spans="1:8" ht="22.5" customHeight="1" x14ac:dyDescent="0.3">
      <c r="A96" s="184">
        <v>59</v>
      </c>
      <c r="B96" s="173" t="s">
        <v>287</v>
      </c>
      <c r="C96" s="172">
        <v>709</v>
      </c>
      <c r="D96" s="172"/>
      <c r="E96" s="265" t="s">
        <v>286</v>
      </c>
      <c r="F96" s="262" t="s">
        <v>285</v>
      </c>
      <c r="G96" s="188">
        <v>30</v>
      </c>
      <c r="H96" s="188">
        <v>30</v>
      </c>
    </row>
    <row r="97" spans="1:8" ht="31.5" customHeight="1" x14ac:dyDescent="0.3">
      <c r="A97" s="189">
        <v>60</v>
      </c>
      <c r="B97" s="173" t="s">
        <v>288</v>
      </c>
      <c r="C97" s="172">
        <v>709</v>
      </c>
      <c r="D97" s="172"/>
      <c r="E97" s="266"/>
      <c r="F97" s="264"/>
      <c r="G97" s="188">
        <v>30</v>
      </c>
      <c r="H97" s="188">
        <v>30</v>
      </c>
    </row>
    <row r="98" spans="1:8" ht="18.75" x14ac:dyDescent="0.3">
      <c r="A98" s="184">
        <v>61</v>
      </c>
      <c r="B98" s="173" t="s">
        <v>20</v>
      </c>
      <c r="C98" s="172">
        <v>710</v>
      </c>
      <c r="D98" s="172"/>
      <c r="E98" s="172" t="s">
        <v>289</v>
      </c>
      <c r="F98" s="173" t="s">
        <v>292</v>
      </c>
      <c r="G98" s="188">
        <v>10</v>
      </c>
      <c r="H98" s="188">
        <v>10</v>
      </c>
    </row>
    <row r="99" spans="1:8" ht="18.75" x14ac:dyDescent="0.3">
      <c r="A99" s="189">
        <v>62</v>
      </c>
      <c r="B99" s="173" t="s">
        <v>20</v>
      </c>
      <c r="C99" s="172">
        <v>710</v>
      </c>
      <c r="D99" s="172"/>
      <c r="E99" s="172" t="s">
        <v>290</v>
      </c>
      <c r="F99" s="173" t="s">
        <v>293</v>
      </c>
      <c r="G99" s="188">
        <v>5</v>
      </c>
      <c r="H99" s="188">
        <v>5</v>
      </c>
    </row>
    <row r="100" spans="1:8" ht="18.75" x14ac:dyDescent="0.3">
      <c r="A100" s="184">
        <v>63</v>
      </c>
      <c r="B100" s="173" t="s">
        <v>20</v>
      </c>
      <c r="C100" s="172">
        <v>710</v>
      </c>
      <c r="D100" s="172"/>
      <c r="E100" s="172" t="s">
        <v>291</v>
      </c>
      <c r="F100" s="173" t="s">
        <v>294</v>
      </c>
      <c r="G100" s="188">
        <v>10</v>
      </c>
      <c r="H100" s="188">
        <v>10</v>
      </c>
    </row>
    <row r="101" spans="1:8" ht="93.75" x14ac:dyDescent="0.3">
      <c r="A101" s="189">
        <v>64</v>
      </c>
      <c r="B101" s="173" t="s">
        <v>47</v>
      </c>
      <c r="C101" s="172">
        <v>701</v>
      </c>
      <c r="D101" s="172"/>
      <c r="E101" s="172" t="s">
        <v>295</v>
      </c>
      <c r="F101" s="173" t="s">
        <v>296</v>
      </c>
      <c r="G101" s="188">
        <v>364.7</v>
      </c>
      <c r="H101" s="188">
        <v>364.7</v>
      </c>
    </row>
    <row r="102" spans="1:8" ht="37.5" x14ac:dyDescent="0.3">
      <c r="A102" s="184">
        <v>65</v>
      </c>
      <c r="B102" s="173" t="s">
        <v>47</v>
      </c>
      <c r="C102" s="172">
        <v>701</v>
      </c>
      <c r="D102" s="172"/>
      <c r="E102" s="172" t="s">
        <v>295</v>
      </c>
      <c r="F102" s="173" t="s">
        <v>49</v>
      </c>
      <c r="G102" s="188">
        <v>14.2</v>
      </c>
      <c r="H102" s="188">
        <v>14.2</v>
      </c>
    </row>
    <row r="103" spans="1:8" ht="37.5" x14ac:dyDescent="0.3">
      <c r="A103" s="189">
        <v>66</v>
      </c>
      <c r="B103" s="173" t="s">
        <v>297</v>
      </c>
      <c r="C103" s="198">
        <v>709</v>
      </c>
      <c r="D103" s="172"/>
      <c r="E103" s="172" t="s">
        <v>298</v>
      </c>
      <c r="F103" s="173" t="s">
        <v>299</v>
      </c>
      <c r="G103" s="188">
        <v>74.400000000000006</v>
      </c>
      <c r="H103" s="188">
        <v>74.400000000000006</v>
      </c>
    </row>
    <row r="104" spans="1:8" ht="37.5" x14ac:dyDescent="0.3">
      <c r="A104" s="184">
        <v>67</v>
      </c>
      <c r="B104" s="173" t="s">
        <v>32</v>
      </c>
      <c r="C104" s="172">
        <v>708</v>
      </c>
      <c r="D104" s="172"/>
      <c r="E104" s="172" t="s">
        <v>300</v>
      </c>
      <c r="F104" s="173" t="s">
        <v>305</v>
      </c>
      <c r="G104" s="188">
        <v>230</v>
      </c>
      <c r="H104" s="188">
        <v>230</v>
      </c>
    </row>
    <row r="105" spans="1:8" ht="37.5" x14ac:dyDescent="0.3">
      <c r="A105" s="189">
        <v>68</v>
      </c>
      <c r="B105" s="173" t="s">
        <v>34</v>
      </c>
      <c r="C105" s="172">
        <v>709</v>
      </c>
      <c r="D105" s="172"/>
      <c r="E105" s="172" t="s">
        <v>301</v>
      </c>
      <c r="F105" s="173" t="s">
        <v>306</v>
      </c>
      <c r="G105" s="188">
        <v>180</v>
      </c>
      <c r="H105" s="188">
        <v>179.7</v>
      </c>
    </row>
    <row r="106" spans="1:8" ht="37.5" x14ac:dyDescent="0.3">
      <c r="A106" s="184">
        <v>69</v>
      </c>
      <c r="B106" s="173" t="s">
        <v>20</v>
      </c>
      <c r="C106" s="172">
        <v>710</v>
      </c>
      <c r="D106" s="172"/>
      <c r="E106" s="172" t="s">
        <v>302</v>
      </c>
      <c r="F106" s="173" t="s">
        <v>307</v>
      </c>
      <c r="G106" s="188">
        <v>65</v>
      </c>
      <c r="H106" s="188">
        <v>65</v>
      </c>
    </row>
    <row r="107" spans="1:8" ht="37.5" x14ac:dyDescent="0.3">
      <c r="A107" s="189">
        <v>70</v>
      </c>
      <c r="B107" s="173" t="s">
        <v>20</v>
      </c>
      <c r="C107" s="172">
        <v>710</v>
      </c>
      <c r="D107" s="172"/>
      <c r="E107" s="172" t="s">
        <v>303</v>
      </c>
      <c r="F107" s="173" t="s">
        <v>308</v>
      </c>
      <c r="G107" s="188">
        <v>6</v>
      </c>
      <c r="H107" s="188">
        <v>6</v>
      </c>
    </row>
    <row r="108" spans="1:8" ht="18.75" x14ac:dyDescent="0.3">
      <c r="A108" s="184">
        <v>71</v>
      </c>
      <c r="B108" s="173" t="s">
        <v>20</v>
      </c>
      <c r="C108" s="172">
        <v>710</v>
      </c>
      <c r="D108" s="172"/>
      <c r="E108" s="172" t="s">
        <v>304</v>
      </c>
      <c r="F108" s="173" t="s">
        <v>309</v>
      </c>
      <c r="G108" s="188">
        <v>5</v>
      </c>
      <c r="H108" s="188">
        <v>5</v>
      </c>
    </row>
    <row r="109" spans="1:8" ht="18.75" hidden="1" x14ac:dyDescent="0.3">
      <c r="A109" s="184"/>
      <c r="B109" s="173"/>
      <c r="C109" s="172"/>
      <c r="D109" s="172"/>
      <c r="E109" s="172"/>
      <c r="F109" s="173"/>
      <c r="G109" s="188"/>
      <c r="H109" s="199"/>
    </row>
    <row r="110" spans="1:8" ht="18.75" hidden="1" x14ac:dyDescent="0.3">
      <c r="A110" s="184"/>
      <c r="B110" s="173"/>
      <c r="C110" s="172"/>
      <c r="D110" s="172"/>
      <c r="E110" s="172"/>
      <c r="F110" s="173"/>
      <c r="G110" s="188"/>
      <c r="H110" s="199"/>
    </row>
    <row r="111" spans="1:8" ht="18.75" hidden="1" x14ac:dyDescent="0.3">
      <c r="A111" s="184"/>
      <c r="B111" s="173"/>
      <c r="C111" s="172"/>
      <c r="D111" s="172"/>
      <c r="E111" s="172"/>
      <c r="F111" s="173"/>
      <c r="G111" s="200"/>
      <c r="H111" s="199"/>
    </row>
    <row r="112" spans="1:8" ht="18.75" hidden="1" x14ac:dyDescent="0.3">
      <c r="A112" s="184"/>
      <c r="B112" s="173"/>
      <c r="C112" s="172"/>
      <c r="D112" s="172"/>
      <c r="E112" s="172"/>
      <c r="F112" s="173"/>
      <c r="G112" s="200"/>
      <c r="H112" s="199"/>
    </row>
    <row r="113" spans="1:11" ht="18.75" hidden="1" x14ac:dyDescent="0.3">
      <c r="A113" s="184"/>
      <c r="B113" s="173"/>
      <c r="C113" s="172"/>
      <c r="D113" s="172"/>
      <c r="E113" s="172"/>
      <c r="F113" s="173"/>
      <c r="G113" s="200"/>
      <c r="H113" s="199"/>
    </row>
    <row r="114" spans="1:11" ht="18.75" hidden="1" x14ac:dyDescent="0.3">
      <c r="A114" s="184"/>
      <c r="B114" s="173"/>
      <c r="C114" s="172"/>
      <c r="D114" s="172"/>
      <c r="E114" s="172"/>
      <c r="F114" s="173"/>
      <c r="G114" s="200"/>
      <c r="H114" s="199"/>
    </row>
    <row r="115" spans="1:11" ht="18.75" hidden="1" x14ac:dyDescent="0.3">
      <c r="A115" s="184"/>
      <c r="B115" s="173"/>
      <c r="C115" s="172"/>
      <c r="D115" s="172"/>
      <c r="E115" s="172"/>
      <c r="F115" s="173"/>
      <c r="G115" s="200"/>
      <c r="H115" s="199"/>
    </row>
    <row r="116" spans="1:11" ht="18.75" hidden="1" x14ac:dyDescent="0.3">
      <c r="A116" s="184"/>
      <c r="B116" s="173"/>
      <c r="C116" s="172"/>
      <c r="D116" s="172"/>
      <c r="E116" s="172"/>
      <c r="F116" s="173"/>
      <c r="G116" s="200"/>
      <c r="H116" s="199"/>
    </row>
    <row r="117" spans="1:11" ht="18.75" hidden="1" x14ac:dyDescent="0.3">
      <c r="A117" s="184"/>
      <c r="B117" s="173"/>
      <c r="C117" s="172"/>
      <c r="D117" s="172"/>
      <c r="E117" s="172"/>
      <c r="F117" s="173"/>
      <c r="G117" s="200"/>
      <c r="H117" s="199"/>
    </row>
    <row r="118" spans="1:11" ht="18.75" hidden="1" x14ac:dyDescent="0.3">
      <c r="A118" s="184"/>
      <c r="B118" s="173"/>
      <c r="C118" s="172"/>
      <c r="D118" s="172"/>
      <c r="E118" s="172"/>
      <c r="F118" s="173"/>
      <c r="G118" s="200"/>
      <c r="H118" s="199"/>
    </row>
    <row r="119" spans="1:11" ht="18.75" hidden="1" x14ac:dyDescent="0.3">
      <c r="A119" s="184"/>
      <c r="B119" s="173"/>
      <c r="C119" s="172"/>
      <c r="D119" s="172"/>
      <c r="E119" s="172"/>
      <c r="F119" s="173"/>
      <c r="G119" s="200"/>
      <c r="H119" s="199"/>
    </row>
    <row r="120" spans="1:11" ht="18.75" hidden="1" x14ac:dyDescent="0.3">
      <c r="A120" s="184"/>
      <c r="B120" s="173"/>
      <c r="C120" s="172"/>
      <c r="D120" s="172"/>
      <c r="E120" s="172"/>
      <c r="F120" s="173"/>
      <c r="G120" s="200"/>
      <c r="H120" s="199"/>
    </row>
    <row r="121" spans="1:11" ht="18.75" hidden="1" x14ac:dyDescent="0.3">
      <c r="A121" s="184"/>
      <c r="B121" s="173"/>
      <c r="C121" s="172"/>
      <c r="D121" s="172"/>
      <c r="E121" s="172"/>
      <c r="F121" s="173"/>
      <c r="G121" s="200"/>
      <c r="H121" s="199"/>
    </row>
    <row r="122" spans="1:11" ht="18.75" hidden="1" x14ac:dyDescent="0.3">
      <c r="A122" s="184"/>
      <c r="B122" s="173"/>
      <c r="C122" s="172"/>
      <c r="D122" s="172"/>
      <c r="E122" s="172"/>
      <c r="F122" s="173"/>
      <c r="G122" s="200"/>
      <c r="H122" s="199"/>
    </row>
    <row r="123" spans="1:11" ht="18.75" hidden="1" x14ac:dyDescent="0.3">
      <c r="A123" s="184"/>
      <c r="B123" s="173"/>
      <c r="C123" s="172"/>
      <c r="D123" s="172"/>
      <c r="E123" s="172"/>
      <c r="F123" s="173"/>
      <c r="G123" s="200"/>
      <c r="H123" s="199"/>
      <c r="K123" s="36">
        <f>H124-'[1]9 мес 2019'!$F$112</f>
        <v>0</v>
      </c>
    </row>
    <row r="124" spans="1:11" ht="18.75" x14ac:dyDescent="0.3">
      <c r="A124" s="184"/>
      <c r="B124" s="201" t="s">
        <v>21</v>
      </c>
      <c r="C124" s="202"/>
      <c r="D124" s="202"/>
      <c r="E124" s="203"/>
      <c r="F124" s="204"/>
      <c r="G124" s="205">
        <f>SUM(G38:G123)</f>
        <v>3622.0999999999995</v>
      </c>
      <c r="H124" s="205">
        <f>SUM(H38:H123)</f>
        <v>3276.599999999999</v>
      </c>
      <c r="I124" s="33"/>
    </row>
    <row r="125" spans="1:11" ht="18" hidden="1" customHeight="1" x14ac:dyDescent="0.3">
      <c r="A125" s="257" t="s">
        <v>234</v>
      </c>
      <c r="B125" s="258"/>
      <c r="C125" s="258"/>
      <c r="D125" s="258"/>
      <c r="E125" s="258"/>
      <c r="F125" s="259"/>
      <c r="G125" s="206">
        <f>G37-G124</f>
        <v>-1122.0999999999995</v>
      </c>
      <c r="H125" s="206">
        <f>H37-H124</f>
        <v>-776.599999999999</v>
      </c>
    </row>
    <row r="126" spans="1:11" s="4" customFormat="1" ht="20.25" x14ac:dyDescent="0.3">
      <c r="A126" s="245" t="s">
        <v>31</v>
      </c>
      <c r="B126" s="246"/>
      <c r="C126" s="246"/>
      <c r="D126" s="246"/>
      <c r="E126" s="246"/>
      <c r="F126" s="246"/>
      <c r="G126" s="247"/>
      <c r="H126" s="162"/>
    </row>
    <row r="127" spans="1:11" ht="18.75" hidden="1" x14ac:dyDescent="0.3">
      <c r="A127" s="248" t="s">
        <v>272</v>
      </c>
      <c r="B127" s="249"/>
      <c r="C127" s="260"/>
      <c r="D127" s="260"/>
      <c r="E127" s="260"/>
      <c r="F127" s="261"/>
      <c r="G127" s="207">
        <v>2728.9</v>
      </c>
      <c r="H127" s="207">
        <v>2728.9</v>
      </c>
    </row>
    <row r="128" spans="1:11" ht="15.75" customHeight="1" x14ac:dyDescent="0.2">
      <c r="A128" s="173">
        <v>1</v>
      </c>
      <c r="B128" s="173" t="s">
        <v>29</v>
      </c>
      <c r="C128" s="172">
        <v>709</v>
      </c>
      <c r="D128" s="173"/>
      <c r="E128" s="172" t="s">
        <v>243</v>
      </c>
      <c r="F128" s="173" t="s">
        <v>242</v>
      </c>
      <c r="G128" s="172">
        <v>458.8</v>
      </c>
      <c r="H128" s="172">
        <v>380</v>
      </c>
    </row>
    <row r="129" spans="1:8" ht="15.75" customHeight="1" x14ac:dyDescent="0.2">
      <c r="A129" s="173">
        <v>2</v>
      </c>
      <c r="B129" s="173" t="s">
        <v>24</v>
      </c>
      <c r="C129" s="172">
        <v>708</v>
      </c>
      <c r="D129" s="173"/>
      <c r="E129" s="172" t="s">
        <v>241</v>
      </c>
      <c r="F129" s="173" t="s">
        <v>25</v>
      </c>
      <c r="G129" s="172">
        <v>497</v>
      </c>
      <c r="H129" s="172">
        <v>497</v>
      </c>
    </row>
    <row r="130" spans="1:8" ht="35.25" customHeight="1" x14ac:dyDescent="0.2">
      <c r="A130" s="173">
        <v>3</v>
      </c>
      <c r="B130" s="173" t="s">
        <v>51</v>
      </c>
      <c r="C130" s="172">
        <v>706</v>
      </c>
      <c r="D130" s="173"/>
      <c r="E130" s="172" t="s">
        <v>244</v>
      </c>
      <c r="F130" s="173" t="s">
        <v>315</v>
      </c>
      <c r="G130" s="172">
        <v>76.099999999999994</v>
      </c>
      <c r="H130" s="172">
        <v>76.099999999999994</v>
      </c>
    </row>
    <row r="131" spans="1:8" ht="35.25" customHeight="1" x14ac:dyDescent="0.2">
      <c r="A131" s="173">
        <v>4</v>
      </c>
      <c r="B131" s="173" t="s">
        <v>24</v>
      </c>
      <c r="C131" s="172">
        <v>708</v>
      </c>
      <c r="D131" s="173"/>
      <c r="E131" s="172" t="s">
        <v>247</v>
      </c>
      <c r="F131" s="173" t="s">
        <v>245</v>
      </c>
      <c r="G131" s="172">
        <v>277</v>
      </c>
      <c r="H131" s="172">
        <v>277</v>
      </c>
    </row>
    <row r="132" spans="1:8" ht="15.75" customHeight="1" x14ac:dyDescent="0.2">
      <c r="A132" s="173">
        <v>5</v>
      </c>
      <c r="B132" s="173" t="s">
        <v>28</v>
      </c>
      <c r="C132" s="172">
        <v>708</v>
      </c>
      <c r="D132" s="173"/>
      <c r="E132" s="172" t="s">
        <v>248</v>
      </c>
      <c r="F132" s="173" t="s">
        <v>245</v>
      </c>
      <c r="G132" s="172">
        <v>420</v>
      </c>
      <c r="H132" s="172">
        <v>398.2</v>
      </c>
    </row>
    <row r="133" spans="1:8" ht="15.75" customHeight="1" x14ac:dyDescent="0.2">
      <c r="A133" s="173">
        <v>6</v>
      </c>
      <c r="B133" s="173" t="s">
        <v>24</v>
      </c>
      <c r="C133" s="172">
        <v>708</v>
      </c>
      <c r="D133" s="173"/>
      <c r="E133" s="172" t="s">
        <v>249</v>
      </c>
      <c r="F133" s="173" t="s">
        <v>246</v>
      </c>
      <c r="G133" s="172">
        <v>10</v>
      </c>
      <c r="H133" s="172">
        <v>10</v>
      </c>
    </row>
    <row r="134" spans="1:8" ht="15.75" customHeight="1" x14ac:dyDescent="0.2">
      <c r="A134" s="173">
        <v>7</v>
      </c>
      <c r="B134" s="173" t="s">
        <v>26</v>
      </c>
      <c r="C134" s="172">
        <v>702</v>
      </c>
      <c r="D134" s="173"/>
      <c r="E134" s="172" t="s">
        <v>250</v>
      </c>
      <c r="F134" s="173" t="s">
        <v>27</v>
      </c>
      <c r="G134" s="172">
        <v>72.3</v>
      </c>
      <c r="H134" s="172">
        <v>72.3</v>
      </c>
    </row>
    <row r="135" spans="1:8" ht="15.75" customHeight="1" x14ac:dyDescent="0.2">
      <c r="A135" s="173">
        <v>8</v>
      </c>
      <c r="B135" s="173" t="s">
        <v>24</v>
      </c>
      <c r="C135" s="172">
        <v>708</v>
      </c>
      <c r="D135" s="173"/>
      <c r="E135" s="172" t="s">
        <v>251</v>
      </c>
      <c r="F135" s="173" t="s">
        <v>253</v>
      </c>
      <c r="G135" s="172">
        <v>303</v>
      </c>
      <c r="H135" s="172">
        <v>303</v>
      </c>
    </row>
    <row r="136" spans="1:8" ht="15.75" customHeight="1" x14ac:dyDescent="0.2">
      <c r="A136" s="173">
        <v>9</v>
      </c>
      <c r="B136" s="173" t="s">
        <v>24</v>
      </c>
      <c r="C136" s="172">
        <v>708</v>
      </c>
      <c r="D136" s="173"/>
      <c r="E136" s="172" t="s">
        <v>252</v>
      </c>
      <c r="F136" s="173" t="s">
        <v>50</v>
      </c>
      <c r="G136" s="172">
        <v>20</v>
      </c>
      <c r="H136" s="172">
        <v>20</v>
      </c>
    </row>
    <row r="137" spans="1:8" ht="15.75" customHeight="1" x14ac:dyDescent="0.2">
      <c r="A137" s="173">
        <v>10</v>
      </c>
      <c r="B137" s="173" t="s">
        <v>33</v>
      </c>
      <c r="C137" s="172">
        <v>710</v>
      </c>
      <c r="D137" s="173"/>
      <c r="E137" s="172" t="s">
        <v>259</v>
      </c>
      <c r="F137" s="173" t="s">
        <v>66</v>
      </c>
      <c r="G137" s="172">
        <v>20</v>
      </c>
      <c r="H137" s="172">
        <v>20</v>
      </c>
    </row>
    <row r="138" spans="1:8" ht="15.75" customHeight="1" x14ac:dyDescent="0.2">
      <c r="A138" s="173">
        <v>11</v>
      </c>
      <c r="B138" s="173" t="s">
        <v>33</v>
      </c>
      <c r="C138" s="172">
        <v>710</v>
      </c>
      <c r="D138" s="173"/>
      <c r="E138" s="172" t="s">
        <v>260</v>
      </c>
      <c r="F138" s="173" t="s">
        <v>254</v>
      </c>
      <c r="G138" s="172">
        <v>15</v>
      </c>
      <c r="H138" s="172">
        <v>15</v>
      </c>
    </row>
    <row r="139" spans="1:8" ht="15.75" customHeight="1" x14ac:dyDescent="0.2">
      <c r="A139" s="173">
        <v>12</v>
      </c>
      <c r="B139" s="173" t="s">
        <v>33</v>
      </c>
      <c r="C139" s="172">
        <v>710</v>
      </c>
      <c r="D139" s="173"/>
      <c r="E139" s="172" t="s">
        <v>261</v>
      </c>
      <c r="F139" s="173" t="s">
        <v>255</v>
      </c>
      <c r="G139" s="172">
        <v>15</v>
      </c>
      <c r="H139" s="172">
        <v>15</v>
      </c>
    </row>
    <row r="140" spans="1:8" ht="15.75" customHeight="1" x14ac:dyDescent="0.2">
      <c r="A140" s="173">
        <v>13</v>
      </c>
      <c r="B140" s="173" t="s">
        <v>33</v>
      </c>
      <c r="C140" s="172">
        <v>710</v>
      </c>
      <c r="D140" s="173"/>
      <c r="E140" s="172" t="s">
        <v>262</v>
      </c>
      <c r="F140" s="173" t="s">
        <v>256</v>
      </c>
      <c r="G140" s="172">
        <v>20</v>
      </c>
      <c r="H140" s="172">
        <v>20</v>
      </c>
    </row>
    <row r="141" spans="1:8" ht="15.75" customHeight="1" x14ac:dyDescent="0.2">
      <c r="A141" s="173">
        <v>14</v>
      </c>
      <c r="B141" s="173" t="s">
        <v>33</v>
      </c>
      <c r="C141" s="172">
        <v>710</v>
      </c>
      <c r="D141" s="173"/>
      <c r="E141" s="172" t="s">
        <v>263</v>
      </c>
      <c r="F141" s="173" t="s">
        <v>257</v>
      </c>
      <c r="G141" s="172">
        <v>15</v>
      </c>
      <c r="H141" s="172">
        <v>15</v>
      </c>
    </row>
    <row r="142" spans="1:8" ht="15.75" customHeight="1" x14ac:dyDescent="0.2">
      <c r="A142" s="173">
        <v>15</v>
      </c>
      <c r="B142" s="173" t="s">
        <v>33</v>
      </c>
      <c r="C142" s="172">
        <v>710</v>
      </c>
      <c r="D142" s="173"/>
      <c r="E142" s="172" t="s">
        <v>264</v>
      </c>
      <c r="F142" s="173" t="s">
        <v>258</v>
      </c>
      <c r="G142" s="172">
        <v>25</v>
      </c>
      <c r="H142" s="172">
        <v>25</v>
      </c>
    </row>
    <row r="143" spans="1:8" ht="15.75" customHeight="1" x14ac:dyDescent="0.2">
      <c r="A143" s="173">
        <v>16</v>
      </c>
      <c r="B143" s="173" t="s">
        <v>52</v>
      </c>
      <c r="C143" s="172">
        <v>706</v>
      </c>
      <c r="D143" s="173"/>
      <c r="E143" s="172" t="s">
        <v>266</v>
      </c>
      <c r="F143" s="173" t="s">
        <v>265</v>
      </c>
      <c r="G143" s="172">
        <v>28</v>
      </c>
      <c r="H143" s="172">
        <v>27.8</v>
      </c>
    </row>
    <row r="144" spans="1:8" ht="15.75" customHeight="1" x14ac:dyDescent="0.2">
      <c r="A144" s="173">
        <v>17</v>
      </c>
      <c r="B144" s="173" t="s">
        <v>29</v>
      </c>
      <c r="C144" s="172">
        <v>709</v>
      </c>
      <c r="D144" s="173"/>
      <c r="E144" s="172" t="s">
        <v>268</v>
      </c>
      <c r="F144" s="173" t="s">
        <v>267</v>
      </c>
      <c r="G144" s="172">
        <v>116.8</v>
      </c>
      <c r="H144" s="172">
        <v>93</v>
      </c>
    </row>
    <row r="145" spans="1:8" ht="15.75" customHeight="1" x14ac:dyDescent="0.2">
      <c r="A145" s="173">
        <v>18</v>
      </c>
      <c r="B145" s="173" t="s">
        <v>33</v>
      </c>
      <c r="C145" s="172">
        <v>710</v>
      </c>
      <c r="D145" s="173"/>
      <c r="E145" s="172" t="s">
        <v>270</v>
      </c>
      <c r="F145" s="173" t="s">
        <v>269</v>
      </c>
      <c r="G145" s="172">
        <v>20</v>
      </c>
      <c r="H145" s="172">
        <v>20</v>
      </c>
    </row>
    <row r="146" spans="1:8" ht="15.75" customHeight="1" x14ac:dyDescent="0.2">
      <c r="A146" s="173">
        <v>19</v>
      </c>
      <c r="B146" s="173" t="s">
        <v>326</v>
      </c>
      <c r="C146" s="172">
        <v>710</v>
      </c>
      <c r="D146" s="173"/>
      <c r="E146" s="172" t="s">
        <v>339</v>
      </c>
      <c r="F146" s="173" t="s">
        <v>340</v>
      </c>
      <c r="G146" s="172">
        <v>10</v>
      </c>
      <c r="H146" s="172">
        <v>10</v>
      </c>
    </row>
    <row r="147" spans="1:8" ht="15.75" customHeight="1" x14ac:dyDescent="0.2">
      <c r="A147" s="173">
        <v>20</v>
      </c>
      <c r="B147" s="173" t="s">
        <v>326</v>
      </c>
      <c r="C147" s="172">
        <v>710</v>
      </c>
      <c r="D147" s="173"/>
      <c r="E147" s="172" t="s">
        <v>341</v>
      </c>
      <c r="F147" s="173" t="s">
        <v>342</v>
      </c>
      <c r="G147" s="172">
        <v>20</v>
      </c>
      <c r="H147" s="172">
        <v>20</v>
      </c>
    </row>
    <row r="148" spans="1:8" ht="15.75" customHeight="1" x14ac:dyDescent="0.2">
      <c r="A148" s="173">
        <v>21</v>
      </c>
      <c r="B148" s="173" t="s">
        <v>326</v>
      </c>
      <c r="C148" s="172">
        <v>710</v>
      </c>
      <c r="D148" s="173"/>
      <c r="E148" s="172" t="s">
        <v>343</v>
      </c>
      <c r="F148" s="173" t="s">
        <v>344</v>
      </c>
      <c r="G148" s="172">
        <v>25</v>
      </c>
      <c r="H148" s="172">
        <v>25</v>
      </c>
    </row>
    <row r="149" spans="1:8" ht="15.75" customHeight="1" x14ac:dyDescent="0.2">
      <c r="A149" s="173">
        <v>22</v>
      </c>
      <c r="B149" s="173" t="s">
        <v>326</v>
      </c>
      <c r="C149" s="172">
        <v>710</v>
      </c>
      <c r="D149" s="173"/>
      <c r="E149" s="172" t="s">
        <v>345</v>
      </c>
      <c r="F149" s="173" t="s">
        <v>346</v>
      </c>
      <c r="G149" s="172">
        <v>15</v>
      </c>
      <c r="H149" s="172">
        <v>15</v>
      </c>
    </row>
    <row r="150" spans="1:8" ht="15.75" customHeight="1" x14ac:dyDescent="0.2">
      <c r="A150" s="173">
        <v>23</v>
      </c>
      <c r="B150" s="173" t="s">
        <v>24</v>
      </c>
      <c r="C150" s="172">
        <v>708</v>
      </c>
      <c r="D150" s="173"/>
      <c r="E150" s="172" t="s">
        <v>347</v>
      </c>
      <c r="F150" s="173" t="s">
        <v>348</v>
      </c>
      <c r="G150" s="172">
        <v>200</v>
      </c>
      <c r="H150" s="172">
        <v>200</v>
      </c>
    </row>
    <row r="151" spans="1:8" ht="15.75" customHeight="1" x14ac:dyDescent="0.2">
      <c r="A151" s="173">
        <v>24</v>
      </c>
      <c r="B151" s="173" t="s">
        <v>29</v>
      </c>
      <c r="C151" s="172">
        <v>709</v>
      </c>
      <c r="D151" s="173"/>
      <c r="E151" s="172" t="s">
        <v>349</v>
      </c>
      <c r="F151" s="173" t="s">
        <v>350</v>
      </c>
      <c r="G151" s="172">
        <v>202.2</v>
      </c>
      <c r="H151" s="172">
        <v>0</v>
      </c>
    </row>
    <row r="152" spans="1:8" ht="15.75" customHeight="1" x14ac:dyDescent="0.2">
      <c r="A152" s="173">
        <v>25</v>
      </c>
      <c r="B152" s="173" t="s">
        <v>24</v>
      </c>
      <c r="C152" s="172">
        <v>708</v>
      </c>
      <c r="D152" s="173"/>
      <c r="E152" s="172" t="s">
        <v>351</v>
      </c>
      <c r="F152" s="173" t="s">
        <v>352</v>
      </c>
      <c r="G152" s="172">
        <v>38.1</v>
      </c>
      <c r="H152" s="172">
        <v>37.200000000000003</v>
      </c>
    </row>
    <row r="153" spans="1:8" ht="15.75" customHeight="1" x14ac:dyDescent="0.2">
      <c r="A153" s="173">
        <v>26</v>
      </c>
      <c r="B153" s="173" t="s">
        <v>26</v>
      </c>
      <c r="C153" s="172">
        <v>702</v>
      </c>
      <c r="D153" s="173"/>
      <c r="E153" s="172" t="s">
        <v>353</v>
      </c>
      <c r="F153" s="173" t="s">
        <v>354</v>
      </c>
      <c r="G153" s="172">
        <v>72.3</v>
      </c>
      <c r="H153" s="172">
        <v>0</v>
      </c>
    </row>
    <row r="154" spans="1:8" ht="15.75" customHeight="1" x14ac:dyDescent="0.2">
      <c r="A154" s="173">
        <v>27</v>
      </c>
      <c r="B154" s="173" t="s">
        <v>24</v>
      </c>
      <c r="C154" s="172">
        <v>708</v>
      </c>
      <c r="D154" s="173"/>
      <c r="E154" s="172" t="s">
        <v>355</v>
      </c>
      <c r="F154" s="173" t="s">
        <v>356</v>
      </c>
      <c r="G154" s="172">
        <v>230</v>
      </c>
      <c r="H154" s="172">
        <v>190</v>
      </c>
    </row>
    <row r="155" spans="1:8" ht="15.75" customHeight="1" x14ac:dyDescent="0.2">
      <c r="A155" s="173">
        <v>28</v>
      </c>
      <c r="B155" s="173" t="s">
        <v>24</v>
      </c>
      <c r="C155" s="172">
        <v>708</v>
      </c>
      <c r="D155" s="173"/>
      <c r="E155" s="172" t="s">
        <v>357</v>
      </c>
      <c r="F155" s="173" t="s">
        <v>358</v>
      </c>
      <c r="G155" s="172">
        <v>220</v>
      </c>
      <c r="H155" s="172">
        <v>0</v>
      </c>
    </row>
    <row r="156" spans="1:8" ht="15.75" customHeight="1" x14ac:dyDescent="0.2">
      <c r="A156" s="173">
        <v>29</v>
      </c>
      <c r="B156" s="173" t="s">
        <v>24</v>
      </c>
      <c r="C156" s="172">
        <v>702</v>
      </c>
      <c r="D156" s="173"/>
      <c r="E156" s="172" t="s">
        <v>359</v>
      </c>
      <c r="F156" s="173" t="s">
        <v>360</v>
      </c>
      <c r="G156" s="172">
        <v>70.7</v>
      </c>
      <c r="H156" s="172">
        <v>0</v>
      </c>
    </row>
    <row r="157" spans="1:8" ht="15.75" hidden="1" customHeight="1" x14ac:dyDescent="0.3">
      <c r="A157" s="173"/>
      <c r="B157" s="173"/>
      <c r="C157" s="172"/>
      <c r="D157" s="173"/>
      <c r="E157" s="172"/>
      <c r="F157" s="173"/>
      <c r="G157" s="172"/>
      <c r="H157" s="199"/>
    </row>
    <row r="158" spans="1:8" ht="15.75" hidden="1" customHeight="1" x14ac:dyDescent="0.3">
      <c r="A158" s="173"/>
      <c r="B158" s="173"/>
      <c r="C158" s="172"/>
      <c r="D158" s="173"/>
      <c r="E158" s="172"/>
      <c r="F158" s="173"/>
      <c r="G158" s="172"/>
      <c r="H158" s="199"/>
    </row>
    <row r="159" spans="1:8" ht="15.75" hidden="1" customHeight="1" x14ac:dyDescent="0.3">
      <c r="A159" s="173"/>
      <c r="B159" s="173"/>
      <c r="C159" s="172"/>
      <c r="D159" s="173"/>
      <c r="E159" s="172"/>
      <c r="F159" s="173"/>
      <c r="G159" s="172"/>
      <c r="H159" s="199"/>
    </row>
    <row r="160" spans="1:8" ht="15.75" hidden="1" customHeight="1" x14ac:dyDescent="0.3">
      <c r="A160" s="173"/>
      <c r="B160" s="173"/>
      <c r="C160" s="172"/>
      <c r="D160" s="173"/>
      <c r="E160" s="172"/>
      <c r="F160" s="173"/>
      <c r="G160" s="172"/>
      <c r="H160" s="199"/>
    </row>
    <row r="161" spans="1:8" ht="15.75" hidden="1" customHeight="1" x14ac:dyDescent="0.3">
      <c r="A161" s="173"/>
      <c r="B161" s="173"/>
      <c r="C161" s="172"/>
      <c r="D161" s="173"/>
      <c r="E161" s="172"/>
      <c r="F161" s="173"/>
      <c r="G161" s="172"/>
      <c r="H161" s="199"/>
    </row>
    <row r="162" spans="1:8" ht="15.75" hidden="1" customHeight="1" x14ac:dyDescent="0.3">
      <c r="A162" s="173"/>
      <c r="B162" s="173"/>
      <c r="C162" s="172"/>
      <c r="D162" s="173"/>
      <c r="E162" s="172"/>
      <c r="F162" s="173"/>
      <c r="G162" s="172"/>
      <c r="H162" s="199"/>
    </row>
    <row r="163" spans="1:8" ht="15.75" hidden="1" customHeight="1" x14ac:dyDescent="0.3">
      <c r="A163" s="173"/>
      <c r="B163" s="173"/>
      <c r="C163" s="172"/>
      <c r="D163" s="173"/>
      <c r="E163" s="172"/>
      <c r="F163" s="173"/>
      <c r="G163" s="172"/>
      <c r="H163" s="199"/>
    </row>
    <row r="164" spans="1:8" ht="15.75" hidden="1" customHeight="1" x14ac:dyDescent="0.3">
      <c r="A164" s="173"/>
      <c r="B164" s="173"/>
      <c r="C164" s="172"/>
      <c r="D164" s="173"/>
      <c r="E164" s="172"/>
      <c r="F164" s="173"/>
      <c r="G164" s="172"/>
      <c r="H164" s="199"/>
    </row>
    <row r="165" spans="1:8" ht="15.75" hidden="1" customHeight="1" x14ac:dyDescent="0.3">
      <c r="A165" s="173"/>
      <c r="B165" s="173"/>
      <c r="C165" s="172"/>
      <c r="D165" s="173"/>
      <c r="E165" s="172"/>
      <c r="F165" s="173"/>
      <c r="G165" s="172"/>
      <c r="H165" s="199"/>
    </row>
    <row r="166" spans="1:8" ht="15.75" hidden="1" customHeight="1" x14ac:dyDescent="0.3">
      <c r="A166" s="173"/>
      <c r="B166" s="173"/>
      <c r="C166" s="172"/>
      <c r="D166" s="173"/>
      <c r="E166" s="172"/>
      <c r="F166" s="173"/>
      <c r="G166" s="172"/>
      <c r="H166" s="199"/>
    </row>
    <row r="167" spans="1:8" ht="15.75" hidden="1" customHeight="1" x14ac:dyDescent="0.3">
      <c r="A167" s="173"/>
      <c r="B167" s="173"/>
      <c r="C167" s="172"/>
      <c r="D167" s="173"/>
      <c r="E167" s="172"/>
      <c r="F167" s="173"/>
      <c r="G167" s="172"/>
      <c r="H167" s="199"/>
    </row>
    <row r="168" spans="1:8" ht="15.75" hidden="1" customHeight="1" x14ac:dyDescent="0.3">
      <c r="A168" s="173"/>
      <c r="B168" s="173"/>
      <c r="C168" s="172"/>
      <c r="D168" s="173"/>
      <c r="E168" s="172"/>
      <c r="F168" s="173"/>
      <c r="G168" s="172"/>
      <c r="H168" s="199"/>
    </row>
    <row r="169" spans="1:8" ht="15.75" hidden="1" customHeight="1" x14ac:dyDescent="0.3">
      <c r="A169" s="173"/>
      <c r="B169" s="173"/>
      <c r="C169" s="172"/>
      <c r="D169" s="173"/>
      <c r="E169" s="172"/>
      <c r="F169" s="173"/>
      <c r="G169" s="172"/>
      <c r="H169" s="199"/>
    </row>
    <row r="170" spans="1:8" ht="15.75" hidden="1" customHeight="1" x14ac:dyDescent="0.3">
      <c r="A170" s="173"/>
      <c r="B170" s="173"/>
      <c r="C170" s="172"/>
      <c r="D170" s="173"/>
      <c r="E170" s="172"/>
      <c r="F170" s="173"/>
      <c r="G170" s="172"/>
      <c r="H170" s="199"/>
    </row>
    <row r="171" spans="1:8" ht="15.75" hidden="1" customHeight="1" x14ac:dyDescent="0.3">
      <c r="A171" s="173"/>
      <c r="B171" s="173"/>
      <c r="C171" s="172"/>
      <c r="D171" s="173"/>
      <c r="E171" s="172"/>
      <c r="F171" s="173"/>
      <c r="G171" s="172"/>
      <c r="H171" s="199"/>
    </row>
    <row r="172" spans="1:8" ht="15.75" hidden="1" customHeight="1" x14ac:dyDescent="0.3">
      <c r="A172" s="173"/>
      <c r="B172" s="173"/>
      <c r="C172" s="172"/>
      <c r="D172" s="173"/>
      <c r="E172" s="172"/>
      <c r="F172" s="173"/>
      <c r="G172" s="172"/>
      <c r="H172" s="199"/>
    </row>
    <row r="173" spans="1:8" ht="15.75" hidden="1" customHeight="1" x14ac:dyDescent="0.3">
      <c r="A173" s="173"/>
      <c r="B173" s="173"/>
      <c r="C173" s="172"/>
      <c r="D173" s="173"/>
      <c r="E173" s="172"/>
      <c r="F173" s="173"/>
      <c r="G173" s="172"/>
      <c r="H173" s="199"/>
    </row>
    <row r="174" spans="1:8" ht="15.75" hidden="1" customHeight="1" x14ac:dyDescent="0.3">
      <c r="A174" s="173"/>
      <c r="B174" s="173"/>
      <c r="C174" s="172"/>
      <c r="D174" s="173"/>
      <c r="E174" s="172"/>
      <c r="F174" s="173"/>
      <c r="G174" s="172"/>
      <c r="H174" s="199"/>
    </row>
    <row r="175" spans="1:8" ht="15.75" hidden="1" customHeight="1" x14ac:dyDescent="0.3">
      <c r="A175" s="173"/>
      <c r="B175" s="173"/>
      <c r="C175" s="172"/>
      <c r="D175" s="173"/>
      <c r="E175" s="172"/>
      <c r="F175" s="173"/>
      <c r="G175" s="172"/>
      <c r="H175" s="199"/>
    </row>
    <row r="176" spans="1:8" ht="15.75" hidden="1" customHeight="1" x14ac:dyDescent="0.3">
      <c r="A176" s="173"/>
      <c r="B176" s="173"/>
      <c r="C176" s="172"/>
      <c r="D176" s="173"/>
      <c r="E176" s="172"/>
      <c r="F176" s="173"/>
      <c r="G176" s="172"/>
      <c r="H176" s="199"/>
    </row>
    <row r="177" spans="1:8" ht="15.75" hidden="1" customHeight="1" x14ac:dyDescent="0.3">
      <c r="A177" s="173"/>
      <c r="B177" s="173"/>
      <c r="C177" s="172"/>
      <c r="D177" s="173"/>
      <c r="E177" s="172"/>
      <c r="F177" s="173"/>
      <c r="G177" s="172"/>
      <c r="H177" s="199"/>
    </row>
    <row r="178" spans="1:8" ht="15.75" hidden="1" customHeight="1" x14ac:dyDescent="0.3">
      <c r="A178" s="173"/>
      <c r="B178" s="173"/>
      <c r="C178" s="172"/>
      <c r="D178" s="173"/>
      <c r="E178" s="172"/>
      <c r="F178" s="173"/>
      <c r="G178" s="172"/>
      <c r="H178" s="199"/>
    </row>
    <row r="179" spans="1:8" ht="15.75" hidden="1" customHeight="1" x14ac:dyDescent="0.3">
      <c r="A179" s="173"/>
      <c r="B179" s="173"/>
      <c r="C179" s="172"/>
      <c r="D179" s="173"/>
      <c r="E179" s="172"/>
      <c r="F179" s="173"/>
      <c r="G179" s="172"/>
      <c r="H179" s="199"/>
    </row>
    <row r="180" spans="1:8" ht="15.75" hidden="1" customHeight="1" x14ac:dyDescent="0.3">
      <c r="A180" s="173"/>
      <c r="B180" s="173"/>
      <c r="C180" s="172"/>
      <c r="D180" s="173"/>
      <c r="E180" s="172"/>
      <c r="F180" s="173"/>
      <c r="G180" s="172"/>
      <c r="H180" s="199"/>
    </row>
    <row r="181" spans="1:8" ht="15.75" hidden="1" customHeight="1" x14ac:dyDescent="0.3">
      <c r="A181" s="173"/>
      <c r="B181" s="173"/>
      <c r="C181" s="172"/>
      <c r="D181" s="173"/>
      <c r="E181" s="172"/>
      <c r="F181" s="173"/>
      <c r="G181" s="172"/>
      <c r="H181" s="199"/>
    </row>
    <row r="182" spans="1:8" ht="15.75" hidden="1" customHeight="1" x14ac:dyDescent="0.3">
      <c r="A182" s="173"/>
      <c r="B182" s="173"/>
      <c r="C182" s="172"/>
      <c r="D182" s="173"/>
      <c r="E182" s="172"/>
      <c r="F182" s="173"/>
      <c r="G182" s="172"/>
      <c r="H182" s="199"/>
    </row>
    <row r="183" spans="1:8" ht="15.75" hidden="1" customHeight="1" x14ac:dyDescent="0.3">
      <c r="A183" s="173"/>
      <c r="B183" s="173"/>
      <c r="C183" s="172"/>
      <c r="D183" s="173"/>
      <c r="E183" s="172"/>
      <c r="F183" s="173"/>
      <c r="G183" s="172"/>
      <c r="H183" s="199"/>
    </row>
    <row r="184" spans="1:8" ht="15.75" hidden="1" customHeight="1" x14ac:dyDescent="0.3">
      <c r="A184" s="173"/>
      <c r="B184" s="173"/>
      <c r="C184" s="172"/>
      <c r="D184" s="173"/>
      <c r="E184" s="172"/>
      <c r="F184" s="173"/>
      <c r="G184" s="172"/>
      <c r="H184" s="199"/>
    </row>
    <row r="185" spans="1:8" ht="15.75" hidden="1" customHeight="1" x14ac:dyDescent="0.3">
      <c r="A185" s="173"/>
      <c r="B185" s="173"/>
      <c r="C185" s="172"/>
      <c r="D185" s="173"/>
      <c r="E185" s="172"/>
      <c r="F185" s="173"/>
      <c r="G185" s="172"/>
      <c r="H185" s="199"/>
    </row>
    <row r="186" spans="1:8" ht="15.75" hidden="1" customHeight="1" x14ac:dyDescent="0.3">
      <c r="A186" s="173"/>
      <c r="B186" s="173"/>
      <c r="C186" s="172"/>
      <c r="D186" s="173"/>
      <c r="E186" s="172"/>
      <c r="F186" s="173"/>
      <c r="G186" s="172"/>
      <c r="H186" s="199"/>
    </row>
    <row r="187" spans="1:8" ht="15.75" hidden="1" customHeight="1" x14ac:dyDescent="0.3">
      <c r="A187" s="173"/>
      <c r="B187" s="173"/>
      <c r="C187" s="172"/>
      <c r="D187" s="173"/>
      <c r="E187" s="172"/>
      <c r="F187" s="173"/>
      <c r="G187" s="172"/>
      <c r="H187" s="199"/>
    </row>
    <row r="188" spans="1:8" ht="15.75" hidden="1" customHeight="1" x14ac:dyDescent="0.3">
      <c r="A188" s="173"/>
      <c r="B188" s="173"/>
      <c r="C188" s="172"/>
      <c r="D188" s="173"/>
      <c r="E188" s="172"/>
      <c r="F188" s="173"/>
      <c r="G188" s="172"/>
      <c r="H188" s="199"/>
    </row>
    <row r="189" spans="1:8" ht="15.75" hidden="1" customHeight="1" x14ac:dyDescent="0.3">
      <c r="A189" s="173"/>
      <c r="B189" s="173"/>
      <c r="C189" s="172"/>
      <c r="D189" s="173"/>
      <c r="E189" s="172"/>
      <c r="F189" s="173"/>
      <c r="G189" s="172"/>
      <c r="H189" s="199"/>
    </row>
    <row r="190" spans="1:8" ht="15.75" hidden="1" customHeight="1" x14ac:dyDescent="0.3">
      <c r="A190" s="173"/>
      <c r="B190" s="173"/>
      <c r="C190" s="172"/>
      <c r="D190" s="173"/>
      <c r="E190" s="172"/>
      <c r="F190" s="173"/>
      <c r="G190" s="172"/>
      <c r="H190" s="199"/>
    </row>
    <row r="191" spans="1:8" ht="15.75" hidden="1" customHeight="1" x14ac:dyDescent="0.3">
      <c r="A191" s="173"/>
      <c r="B191" s="173"/>
      <c r="C191" s="172"/>
      <c r="D191" s="173"/>
      <c r="E191" s="172"/>
      <c r="F191" s="173"/>
      <c r="G191" s="172"/>
      <c r="H191" s="199"/>
    </row>
    <row r="192" spans="1:8" ht="15.75" hidden="1" customHeight="1" x14ac:dyDescent="0.3">
      <c r="A192" s="173"/>
      <c r="B192" s="173"/>
      <c r="C192" s="172"/>
      <c r="D192" s="173"/>
      <c r="E192" s="172"/>
      <c r="F192" s="173"/>
      <c r="G192" s="172"/>
      <c r="H192" s="199"/>
    </row>
    <row r="193" spans="1:8" ht="15.75" hidden="1" customHeight="1" x14ac:dyDescent="0.3">
      <c r="A193" s="173"/>
      <c r="B193" s="173"/>
      <c r="C193" s="172"/>
      <c r="D193" s="173"/>
      <c r="E193" s="172"/>
      <c r="F193" s="173"/>
      <c r="G193" s="172"/>
      <c r="H193" s="199"/>
    </row>
    <row r="194" spans="1:8" ht="15.75" hidden="1" customHeight="1" x14ac:dyDescent="0.3">
      <c r="A194" s="173"/>
      <c r="B194" s="173"/>
      <c r="C194" s="172"/>
      <c r="D194" s="173"/>
      <c r="E194" s="172"/>
      <c r="F194" s="173"/>
      <c r="G194" s="172"/>
      <c r="H194" s="199"/>
    </row>
    <row r="195" spans="1:8" ht="15.75" hidden="1" customHeight="1" x14ac:dyDescent="0.3">
      <c r="A195" s="173"/>
      <c r="B195" s="173"/>
      <c r="C195" s="172"/>
      <c r="D195" s="173"/>
      <c r="E195" s="172"/>
      <c r="F195" s="173"/>
      <c r="G195" s="172"/>
      <c r="H195" s="199"/>
    </row>
    <row r="196" spans="1:8" ht="15.75" hidden="1" customHeight="1" x14ac:dyDescent="0.3">
      <c r="A196" s="173"/>
      <c r="B196" s="173"/>
      <c r="C196" s="172"/>
      <c r="D196" s="173"/>
      <c r="E196" s="172"/>
      <c r="F196" s="173"/>
      <c r="G196" s="172"/>
      <c r="H196" s="199"/>
    </row>
    <row r="197" spans="1:8" ht="15.75" hidden="1" customHeight="1" x14ac:dyDescent="0.3">
      <c r="A197" s="173"/>
      <c r="B197" s="173"/>
      <c r="C197" s="172"/>
      <c r="D197" s="173"/>
      <c r="E197" s="172"/>
      <c r="F197" s="173"/>
      <c r="G197" s="172"/>
      <c r="H197" s="199"/>
    </row>
    <row r="198" spans="1:8" ht="15.75" hidden="1" customHeight="1" x14ac:dyDescent="0.3">
      <c r="A198" s="173"/>
      <c r="B198" s="173"/>
      <c r="C198" s="172"/>
      <c r="D198" s="173"/>
      <c r="E198" s="172"/>
      <c r="F198" s="173"/>
      <c r="G198" s="172"/>
      <c r="H198" s="199"/>
    </row>
    <row r="199" spans="1:8" ht="15.75" hidden="1" customHeight="1" x14ac:dyDescent="0.3">
      <c r="A199" s="173"/>
      <c r="B199" s="173"/>
      <c r="C199" s="172"/>
      <c r="D199" s="173"/>
      <c r="E199" s="172"/>
      <c r="F199" s="173"/>
      <c r="G199" s="172"/>
      <c r="H199" s="199"/>
    </row>
    <row r="200" spans="1:8" ht="15.75" hidden="1" customHeight="1" x14ac:dyDescent="0.3">
      <c r="A200" s="173"/>
      <c r="B200" s="173"/>
      <c r="C200" s="172"/>
      <c r="D200" s="173"/>
      <c r="E200" s="172"/>
      <c r="F200" s="173"/>
      <c r="G200" s="172"/>
      <c r="H200" s="199"/>
    </row>
    <row r="201" spans="1:8" ht="15.75" hidden="1" customHeight="1" x14ac:dyDescent="0.3">
      <c r="A201" s="173"/>
      <c r="B201" s="173"/>
      <c r="C201" s="172"/>
      <c r="D201" s="173"/>
      <c r="E201" s="172"/>
      <c r="F201" s="173"/>
      <c r="G201" s="172"/>
      <c r="H201" s="199"/>
    </row>
    <row r="202" spans="1:8" ht="15.75" hidden="1" customHeight="1" x14ac:dyDescent="0.3">
      <c r="A202" s="173"/>
      <c r="B202" s="173"/>
      <c r="C202" s="172"/>
      <c r="D202" s="173"/>
      <c r="E202" s="172"/>
      <c r="F202" s="173"/>
      <c r="G202" s="172"/>
      <c r="H202" s="199"/>
    </row>
    <row r="203" spans="1:8" ht="15.75" hidden="1" customHeight="1" x14ac:dyDescent="0.3">
      <c r="A203" s="173"/>
      <c r="B203" s="173"/>
      <c r="C203" s="172"/>
      <c r="D203" s="173"/>
      <c r="E203" s="172"/>
      <c r="F203" s="173"/>
      <c r="G203" s="172"/>
      <c r="H203" s="199"/>
    </row>
    <row r="204" spans="1:8" ht="15.75" hidden="1" customHeight="1" x14ac:dyDescent="0.3">
      <c r="A204" s="173"/>
      <c r="B204" s="173"/>
      <c r="C204" s="172"/>
      <c r="D204" s="173"/>
      <c r="E204" s="172"/>
      <c r="F204" s="173"/>
      <c r="G204" s="172"/>
      <c r="H204" s="199"/>
    </row>
    <row r="205" spans="1:8" ht="15.75" hidden="1" customHeight="1" x14ac:dyDescent="0.3">
      <c r="A205" s="173"/>
      <c r="B205" s="173"/>
      <c r="C205" s="172"/>
      <c r="D205" s="173"/>
      <c r="E205" s="172"/>
      <c r="F205" s="173"/>
      <c r="G205" s="172"/>
      <c r="H205" s="199"/>
    </row>
    <row r="206" spans="1:8" ht="15.75" hidden="1" customHeight="1" x14ac:dyDescent="0.3">
      <c r="A206" s="173"/>
      <c r="B206" s="173"/>
      <c r="C206" s="172"/>
      <c r="D206" s="173"/>
      <c r="E206" s="172"/>
      <c r="F206" s="173"/>
      <c r="G206" s="172"/>
      <c r="H206" s="199"/>
    </row>
    <row r="207" spans="1:8" ht="15.75" hidden="1" customHeight="1" x14ac:dyDescent="0.3">
      <c r="A207" s="173"/>
      <c r="B207" s="173"/>
      <c r="C207" s="172"/>
      <c r="D207" s="173"/>
      <c r="E207" s="172"/>
      <c r="F207" s="173"/>
      <c r="G207" s="172"/>
      <c r="H207" s="199"/>
    </row>
    <row r="208" spans="1:8" ht="15.75" hidden="1" customHeight="1" x14ac:dyDescent="0.3">
      <c r="A208" s="173"/>
      <c r="B208" s="173"/>
      <c r="C208" s="172"/>
      <c r="D208" s="173"/>
      <c r="E208" s="172"/>
      <c r="F208" s="173"/>
      <c r="G208" s="172"/>
      <c r="H208" s="199"/>
    </row>
    <row r="209" spans="1:9" ht="15.75" hidden="1" customHeight="1" x14ac:dyDescent="0.3">
      <c r="A209" s="173"/>
      <c r="B209" s="173"/>
      <c r="C209" s="172"/>
      <c r="D209" s="173"/>
      <c r="E209" s="172"/>
      <c r="F209" s="173"/>
      <c r="G209" s="172"/>
      <c r="H209" s="199"/>
    </row>
    <row r="210" spans="1:9" ht="15.75" hidden="1" customHeight="1" x14ac:dyDescent="0.3">
      <c r="A210" s="173"/>
      <c r="B210" s="173"/>
      <c r="C210" s="172"/>
      <c r="D210" s="173"/>
      <c r="E210" s="172"/>
      <c r="F210" s="173"/>
      <c r="G210" s="172"/>
      <c r="H210" s="199"/>
    </row>
    <row r="211" spans="1:9" ht="15.75" hidden="1" customHeight="1" x14ac:dyDescent="0.3">
      <c r="A211" s="173"/>
      <c r="B211" s="173"/>
      <c r="C211" s="172"/>
      <c r="D211" s="173"/>
      <c r="E211" s="172"/>
      <c r="F211" s="173"/>
      <c r="G211" s="172"/>
      <c r="H211" s="199"/>
    </row>
    <row r="212" spans="1:9" ht="15.75" hidden="1" customHeight="1" x14ac:dyDescent="0.3">
      <c r="A212" s="173"/>
      <c r="B212" s="173"/>
      <c r="C212" s="172"/>
      <c r="D212" s="173"/>
      <c r="E212" s="172"/>
      <c r="F212" s="173"/>
      <c r="G212" s="172"/>
      <c r="H212" s="199"/>
    </row>
    <row r="213" spans="1:9" ht="15.75" hidden="1" customHeight="1" x14ac:dyDescent="0.3">
      <c r="A213" s="173"/>
      <c r="B213" s="173"/>
      <c r="C213" s="172"/>
      <c r="D213" s="173"/>
      <c r="E213" s="172"/>
      <c r="F213" s="173"/>
      <c r="G213" s="172"/>
      <c r="H213" s="199"/>
    </row>
    <row r="214" spans="1:9" ht="15.75" hidden="1" customHeight="1" x14ac:dyDescent="0.3">
      <c r="A214" s="173"/>
      <c r="B214" s="173"/>
      <c r="C214" s="172"/>
      <c r="D214" s="173"/>
      <c r="E214" s="172"/>
      <c r="F214" s="173"/>
      <c r="G214" s="172"/>
      <c r="H214" s="199"/>
    </row>
    <row r="215" spans="1:9" ht="18.75" x14ac:dyDescent="0.3">
      <c r="A215" s="164"/>
      <c r="B215" s="208" t="s">
        <v>30</v>
      </c>
      <c r="C215" s="209"/>
      <c r="D215" s="209"/>
      <c r="E215" s="210"/>
      <c r="F215" s="211"/>
      <c r="G215" s="212">
        <f>SUM(G128:G214)</f>
        <v>3512.2999999999997</v>
      </c>
      <c r="H215" s="212">
        <f>SUM(H128:H214)</f>
        <v>2781.6</v>
      </c>
      <c r="I215" s="33"/>
    </row>
    <row r="216" spans="1:9" ht="15.75" hidden="1" customHeight="1" x14ac:dyDescent="0.3">
      <c r="A216" s="248" t="s">
        <v>231</v>
      </c>
      <c r="B216" s="249"/>
      <c r="C216" s="249"/>
      <c r="D216" s="249"/>
      <c r="E216" s="249"/>
      <c r="F216" s="250"/>
      <c r="G216" s="163">
        <f>G127-G215</f>
        <v>-783.39999999999964</v>
      </c>
      <c r="H216" s="163">
        <f>H127-H215</f>
        <v>-52.699999999999818</v>
      </c>
    </row>
    <row r="217" spans="1:9" s="4" customFormat="1" ht="20.25" x14ac:dyDescent="0.3">
      <c r="A217" s="245" t="s">
        <v>9</v>
      </c>
      <c r="B217" s="246"/>
      <c r="C217" s="246"/>
      <c r="D217" s="246"/>
      <c r="E217" s="246"/>
      <c r="F217" s="246"/>
      <c r="G217" s="247"/>
      <c r="H217" s="162"/>
    </row>
    <row r="218" spans="1:9" ht="18.75" hidden="1" x14ac:dyDescent="0.3">
      <c r="A218" s="257" t="s">
        <v>273</v>
      </c>
      <c r="B218" s="258"/>
      <c r="C218" s="258"/>
      <c r="D218" s="258"/>
      <c r="E218" s="258"/>
      <c r="F218" s="259"/>
      <c r="G218" s="213">
        <v>1662.5</v>
      </c>
      <c r="H218" s="213">
        <v>1662.5</v>
      </c>
    </row>
    <row r="219" spans="1:9" ht="15.75" customHeight="1" x14ac:dyDescent="0.3">
      <c r="A219" s="20">
        <v>1</v>
      </c>
      <c r="B219" s="20" t="s">
        <v>45</v>
      </c>
      <c r="C219" s="181">
        <v>710</v>
      </c>
      <c r="D219" s="20"/>
      <c r="E219" s="181" t="s">
        <v>201</v>
      </c>
      <c r="F219" s="20" t="s">
        <v>202</v>
      </c>
      <c r="G219" s="181">
        <v>10</v>
      </c>
      <c r="H219" s="181">
        <v>10</v>
      </c>
    </row>
    <row r="220" spans="1:9" ht="15.75" customHeight="1" x14ac:dyDescent="0.3">
      <c r="A220" s="20">
        <v>2</v>
      </c>
      <c r="B220" s="20" t="s">
        <v>45</v>
      </c>
      <c r="C220" s="181">
        <v>710</v>
      </c>
      <c r="D220" s="20"/>
      <c r="E220" s="181" t="s">
        <v>203</v>
      </c>
      <c r="F220" s="20" t="s">
        <v>204</v>
      </c>
      <c r="G220" s="181">
        <v>282.5</v>
      </c>
      <c r="H220" s="181">
        <v>282.5</v>
      </c>
    </row>
    <row r="221" spans="1:9" ht="15.75" customHeight="1" x14ac:dyDescent="0.3">
      <c r="A221" s="20">
        <v>3</v>
      </c>
      <c r="B221" s="20" t="s">
        <v>39</v>
      </c>
      <c r="C221" s="181">
        <v>708</v>
      </c>
      <c r="D221" s="20"/>
      <c r="E221" s="181" t="s">
        <v>208</v>
      </c>
      <c r="F221" s="20" t="s">
        <v>220</v>
      </c>
      <c r="G221" s="181">
        <v>50</v>
      </c>
      <c r="H221" s="181">
        <v>50</v>
      </c>
    </row>
    <row r="222" spans="1:9" ht="15.75" customHeight="1" x14ac:dyDescent="0.3">
      <c r="A222" s="20">
        <v>4</v>
      </c>
      <c r="B222" s="20" t="s">
        <v>36</v>
      </c>
      <c r="C222" s="181">
        <v>708</v>
      </c>
      <c r="D222" s="20"/>
      <c r="E222" s="181" t="s">
        <v>207</v>
      </c>
      <c r="F222" s="20" t="s">
        <v>219</v>
      </c>
      <c r="G222" s="181">
        <v>50</v>
      </c>
      <c r="H222" s="181">
        <v>50</v>
      </c>
    </row>
    <row r="223" spans="1:9" ht="15.75" customHeight="1" x14ac:dyDescent="0.3">
      <c r="A223" s="20">
        <v>5</v>
      </c>
      <c r="B223" s="20" t="s">
        <v>37</v>
      </c>
      <c r="C223" s="181">
        <v>708</v>
      </c>
      <c r="D223" s="20"/>
      <c r="E223" s="181" t="s">
        <v>207</v>
      </c>
      <c r="F223" s="20" t="s">
        <v>219</v>
      </c>
      <c r="G223" s="181">
        <v>50</v>
      </c>
      <c r="H223" s="181">
        <v>50</v>
      </c>
    </row>
    <row r="224" spans="1:9" ht="15.75" customHeight="1" x14ac:dyDescent="0.3">
      <c r="A224" s="20">
        <v>6</v>
      </c>
      <c r="B224" s="20" t="s">
        <v>38</v>
      </c>
      <c r="C224" s="181">
        <v>708</v>
      </c>
      <c r="D224" s="20"/>
      <c r="E224" s="181" t="s">
        <v>207</v>
      </c>
      <c r="F224" s="20" t="s">
        <v>219</v>
      </c>
      <c r="G224" s="181">
        <v>50</v>
      </c>
      <c r="H224" s="181">
        <v>50</v>
      </c>
    </row>
    <row r="225" spans="1:8" ht="15.75" customHeight="1" x14ac:dyDescent="0.3">
      <c r="A225" s="20">
        <v>7</v>
      </c>
      <c r="B225" s="20" t="s">
        <v>39</v>
      </c>
      <c r="C225" s="181">
        <v>708</v>
      </c>
      <c r="D225" s="20"/>
      <c r="E225" s="181" t="s">
        <v>207</v>
      </c>
      <c r="F225" s="20" t="s">
        <v>219</v>
      </c>
      <c r="G225" s="181">
        <v>90</v>
      </c>
      <c r="H225" s="181">
        <v>90</v>
      </c>
    </row>
    <row r="226" spans="1:8" ht="15.75" customHeight="1" x14ac:dyDescent="0.3">
      <c r="A226" s="20">
        <v>8</v>
      </c>
      <c r="B226" s="20" t="s">
        <v>35</v>
      </c>
      <c r="C226" s="181">
        <v>708</v>
      </c>
      <c r="D226" s="20"/>
      <c r="E226" s="181" t="s">
        <v>207</v>
      </c>
      <c r="F226" s="20" t="s">
        <v>219</v>
      </c>
      <c r="G226" s="181">
        <v>50</v>
      </c>
      <c r="H226" s="181">
        <v>50</v>
      </c>
    </row>
    <row r="227" spans="1:8" ht="15.75" customHeight="1" x14ac:dyDescent="0.3">
      <c r="A227" s="20">
        <v>9</v>
      </c>
      <c r="B227" s="20" t="s">
        <v>45</v>
      </c>
      <c r="C227" s="181">
        <v>710</v>
      </c>
      <c r="D227" s="20"/>
      <c r="E227" s="181" t="s">
        <v>209</v>
      </c>
      <c r="F227" s="20" t="s">
        <v>221</v>
      </c>
      <c r="G227" s="181">
        <v>15</v>
      </c>
      <c r="H227" s="181">
        <v>15</v>
      </c>
    </row>
    <row r="228" spans="1:8" ht="15.75" customHeight="1" x14ac:dyDescent="0.3">
      <c r="A228" s="20">
        <v>10</v>
      </c>
      <c r="B228" s="20" t="s">
        <v>45</v>
      </c>
      <c r="C228" s="181">
        <v>710</v>
      </c>
      <c r="D228" s="20"/>
      <c r="E228" s="181" t="s">
        <v>210</v>
      </c>
      <c r="F228" s="20" t="s">
        <v>222</v>
      </c>
      <c r="G228" s="181">
        <v>15</v>
      </c>
      <c r="H228" s="181">
        <v>15</v>
      </c>
    </row>
    <row r="229" spans="1:8" ht="15.75" customHeight="1" x14ac:dyDescent="0.3">
      <c r="A229" s="20">
        <v>11</v>
      </c>
      <c r="B229" s="20" t="s">
        <v>37</v>
      </c>
      <c r="C229" s="181">
        <v>708</v>
      </c>
      <c r="D229" s="20"/>
      <c r="E229" s="181" t="s">
        <v>211</v>
      </c>
      <c r="F229" s="20" t="s">
        <v>223</v>
      </c>
      <c r="G229" s="181">
        <v>137.1</v>
      </c>
      <c r="H229" s="181">
        <v>137.1</v>
      </c>
    </row>
    <row r="230" spans="1:8" ht="15.75" customHeight="1" x14ac:dyDescent="0.3">
      <c r="A230" s="20">
        <v>12</v>
      </c>
      <c r="B230" s="20" t="s">
        <v>36</v>
      </c>
      <c r="C230" s="181">
        <v>708</v>
      </c>
      <c r="D230" s="20"/>
      <c r="E230" s="181" t="s">
        <v>212</v>
      </c>
      <c r="F230" s="20" t="s">
        <v>224</v>
      </c>
      <c r="G230" s="181">
        <v>90</v>
      </c>
      <c r="H230" s="181">
        <v>90</v>
      </c>
    </row>
    <row r="231" spans="1:8" ht="15.75" customHeight="1" x14ac:dyDescent="0.3">
      <c r="A231" s="20">
        <v>13</v>
      </c>
      <c r="B231" s="20" t="s">
        <v>32</v>
      </c>
      <c r="C231" s="181">
        <v>701</v>
      </c>
      <c r="D231" s="20"/>
      <c r="E231" s="181" t="s">
        <v>213</v>
      </c>
      <c r="F231" s="20" t="s">
        <v>225</v>
      </c>
      <c r="G231" s="181">
        <v>75.599999999999994</v>
      </c>
      <c r="H231" s="181">
        <v>75.599999999999994</v>
      </c>
    </row>
    <row r="232" spans="1:8" ht="15.75" customHeight="1" x14ac:dyDescent="0.3">
      <c r="A232" s="20">
        <v>14</v>
      </c>
      <c r="B232" s="20" t="s">
        <v>45</v>
      </c>
      <c r="C232" s="181">
        <v>710</v>
      </c>
      <c r="D232" s="20"/>
      <c r="E232" s="181" t="s">
        <v>205</v>
      </c>
      <c r="F232" s="20" t="s">
        <v>206</v>
      </c>
      <c r="G232" s="181">
        <v>62.2</v>
      </c>
      <c r="H232" s="181">
        <v>62.2</v>
      </c>
    </row>
    <row r="233" spans="1:8" ht="15.75" customHeight="1" x14ac:dyDescent="0.3">
      <c r="A233" s="20">
        <v>15</v>
      </c>
      <c r="B233" s="20" t="s">
        <v>45</v>
      </c>
      <c r="C233" s="181">
        <v>710</v>
      </c>
      <c r="D233" s="20"/>
      <c r="E233" s="181" t="s">
        <v>214</v>
      </c>
      <c r="F233" s="20" t="s">
        <v>226</v>
      </c>
      <c r="G233" s="181">
        <v>110</v>
      </c>
      <c r="H233" s="181">
        <v>110</v>
      </c>
    </row>
    <row r="234" spans="1:8" ht="15.75" customHeight="1" x14ac:dyDescent="0.3">
      <c r="A234" s="20">
        <v>16</v>
      </c>
      <c r="B234" s="20" t="s">
        <v>35</v>
      </c>
      <c r="C234" s="181">
        <v>706</v>
      </c>
      <c r="D234" s="20"/>
      <c r="E234" s="181" t="s">
        <v>215</v>
      </c>
      <c r="F234" s="20" t="s">
        <v>227</v>
      </c>
      <c r="G234" s="181">
        <v>350</v>
      </c>
      <c r="H234" s="181">
        <v>350</v>
      </c>
    </row>
    <row r="235" spans="1:8" ht="15.75" customHeight="1" x14ac:dyDescent="0.3">
      <c r="A235" s="20">
        <v>17</v>
      </c>
      <c r="B235" s="20" t="s">
        <v>38</v>
      </c>
      <c r="C235" s="181">
        <v>708</v>
      </c>
      <c r="D235" s="20"/>
      <c r="E235" s="181" t="s">
        <v>216</v>
      </c>
      <c r="F235" s="20" t="s">
        <v>228</v>
      </c>
      <c r="G235" s="181">
        <v>98</v>
      </c>
      <c r="H235" s="181">
        <v>98</v>
      </c>
    </row>
    <row r="236" spans="1:8" ht="15.75" customHeight="1" x14ac:dyDescent="0.3">
      <c r="A236" s="20">
        <v>18</v>
      </c>
      <c r="B236" s="20" t="s">
        <v>36</v>
      </c>
      <c r="C236" s="181">
        <v>708</v>
      </c>
      <c r="D236" s="20"/>
      <c r="E236" s="181" t="s">
        <v>217</v>
      </c>
      <c r="F236" s="20" t="s">
        <v>229</v>
      </c>
      <c r="G236" s="181">
        <v>15</v>
      </c>
      <c r="H236" s="181">
        <v>15</v>
      </c>
    </row>
    <row r="237" spans="1:8" ht="15.75" customHeight="1" x14ac:dyDescent="0.3">
      <c r="A237" s="20">
        <v>19</v>
      </c>
      <c r="B237" s="20" t="s">
        <v>37</v>
      </c>
      <c r="C237" s="181">
        <v>708</v>
      </c>
      <c r="D237" s="20"/>
      <c r="E237" s="181" t="s">
        <v>217</v>
      </c>
      <c r="F237" s="20" t="s">
        <v>229</v>
      </c>
      <c r="G237" s="181">
        <v>15</v>
      </c>
      <c r="H237" s="181">
        <v>15</v>
      </c>
    </row>
    <row r="238" spans="1:8" ht="15.75" customHeight="1" x14ac:dyDescent="0.3">
      <c r="A238" s="20">
        <v>20</v>
      </c>
      <c r="B238" s="20" t="s">
        <v>38</v>
      </c>
      <c r="C238" s="181">
        <v>708</v>
      </c>
      <c r="D238" s="20"/>
      <c r="E238" s="181" t="s">
        <v>217</v>
      </c>
      <c r="F238" s="20" t="s">
        <v>229</v>
      </c>
      <c r="G238" s="181">
        <v>15</v>
      </c>
      <c r="H238" s="181">
        <v>15</v>
      </c>
    </row>
    <row r="239" spans="1:8" ht="15.75" customHeight="1" x14ac:dyDescent="0.3">
      <c r="A239" s="20">
        <v>21</v>
      </c>
      <c r="B239" s="20" t="s">
        <v>39</v>
      </c>
      <c r="C239" s="181">
        <v>708</v>
      </c>
      <c r="D239" s="20"/>
      <c r="E239" s="181" t="s">
        <v>217</v>
      </c>
      <c r="F239" s="20" t="s">
        <v>229</v>
      </c>
      <c r="G239" s="181">
        <v>15</v>
      </c>
      <c r="H239" s="181">
        <v>15</v>
      </c>
    </row>
    <row r="240" spans="1:8" ht="15.75" customHeight="1" x14ac:dyDescent="0.3">
      <c r="A240" s="20">
        <v>22</v>
      </c>
      <c r="B240" s="20" t="s">
        <v>35</v>
      </c>
      <c r="C240" s="181">
        <v>708</v>
      </c>
      <c r="D240" s="20"/>
      <c r="E240" s="181" t="s">
        <v>217</v>
      </c>
      <c r="F240" s="20" t="s">
        <v>229</v>
      </c>
      <c r="G240" s="181">
        <v>15</v>
      </c>
      <c r="H240" s="181">
        <v>15</v>
      </c>
    </row>
    <row r="241" spans="1:8" ht="15.75" customHeight="1" x14ac:dyDescent="0.3">
      <c r="A241" s="20">
        <v>23</v>
      </c>
      <c r="B241" s="20" t="s">
        <v>37</v>
      </c>
      <c r="C241" s="181">
        <v>708</v>
      </c>
      <c r="D241" s="20"/>
      <c r="E241" s="181" t="s">
        <v>218</v>
      </c>
      <c r="F241" s="20" t="s">
        <v>230</v>
      </c>
      <c r="G241" s="181">
        <v>90</v>
      </c>
      <c r="H241" s="181">
        <v>90</v>
      </c>
    </row>
    <row r="242" spans="1:8" ht="15.75" customHeight="1" x14ac:dyDescent="0.3">
      <c r="A242" s="20">
        <v>24</v>
      </c>
      <c r="B242" s="20" t="s">
        <v>45</v>
      </c>
      <c r="C242" s="181"/>
      <c r="D242" s="20"/>
      <c r="E242" s="181"/>
      <c r="F242" s="20" t="s">
        <v>363</v>
      </c>
      <c r="G242" s="181">
        <v>30</v>
      </c>
      <c r="H242" s="181">
        <v>30</v>
      </c>
    </row>
    <row r="243" spans="1:8" ht="15.75" customHeight="1" x14ac:dyDescent="0.3">
      <c r="A243" s="20">
        <v>25</v>
      </c>
      <c r="B243" s="20" t="s">
        <v>35</v>
      </c>
      <c r="C243" s="181"/>
      <c r="D243" s="20"/>
      <c r="E243" s="181"/>
      <c r="F243" s="20" t="s">
        <v>364</v>
      </c>
      <c r="G243" s="181">
        <v>32</v>
      </c>
      <c r="H243" s="181">
        <v>32</v>
      </c>
    </row>
    <row r="244" spans="1:8" ht="15.75" customHeight="1" x14ac:dyDescent="0.3">
      <c r="A244" s="20">
        <v>26</v>
      </c>
      <c r="B244" s="20" t="s">
        <v>36</v>
      </c>
      <c r="C244" s="181"/>
      <c r="D244" s="20"/>
      <c r="E244" s="181"/>
      <c r="F244" s="20" t="s">
        <v>365</v>
      </c>
      <c r="G244" s="181">
        <v>50</v>
      </c>
      <c r="H244" s="181">
        <v>50</v>
      </c>
    </row>
    <row r="245" spans="1:8" ht="15.75" customHeight="1" x14ac:dyDescent="0.3">
      <c r="A245" s="20">
        <v>27</v>
      </c>
      <c r="B245" s="20" t="s">
        <v>38</v>
      </c>
      <c r="C245" s="181"/>
      <c r="D245" s="20"/>
      <c r="E245" s="181"/>
      <c r="F245" s="20" t="s">
        <v>365</v>
      </c>
      <c r="G245" s="181">
        <v>50</v>
      </c>
      <c r="H245" s="181">
        <v>50</v>
      </c>
    </row>
    <row r="246" spans="1:8" ht="15.75" customHeight="1" x14ac:dyDescent="0.3">
      <c r="A246" s="20">
        <v>28</v>
      </c>
      <c r="B246" s="20" t="s">
        <v>39</v>
      </c>
      <c r="C246" s="181"/>
      <c r="D246" s="20"/>
      <c r="E246" s="181"/>
      <c r="F246" s="20" t="s">
        <v>365</v>
      </c>
      <c r="G246" s="181">
        <v>50</v>
      </c>
      <c r="H246" s="181">
        <v>50</v>
      </c>
    </row>
    <row r="247" spans="1:8" ht="15.75" customHeight="1" x14ac:dyDescent="0.3">
      <c r="A247" s="20">
        <v>29</v>
      </c>
      <c r="B247" s="20" t="s">
        <v>35</v>
      </c>
      <c r="C247" s="181"/>
      <c r="D247" s="20"/>
      <c r="E247" s="181"/>
      <c r="F247" s="20" t="s">
        <v>365</v>
      </c>
      <c r="G247" s="181">
        <v>50</v>
      </c>
      <c r="H247" s="181">
        <v>50</v>
      </c>
    </row>
    <row r="248" spans="1:8" ht="15.75" customHeight="1" x14ac:dyDescent="0.3">
      <c r="A248" s="20">
        <v>30</v>
      </c>
      <c r="B248" s="20" t="s">
        <v>45</v>
      </c>
      <c r="C248" s="181"/>
      <c r="D248" s="20"/>
      <c r="E248" s="181"/>
      <c r="F248" s="20" t="s">
        <v>366</v>
      </c>
      <c r="G248" s="181">
        <v>10</v>
      </c>
      <c r="H248" s="181">
        <v>10</v>
      </c>
    </row>
    <row r="249" spans="1:8" ht="15.75" customHeight="1" x14ac:dyDescent="0.3">
      <c r="A249" s="20">
        <v>31</v>
      </c>
      <c r="B249" s="20" t="s">
        <v>367</v>
      </c>
      <c r="C249" s="181"/>
      <c r="D249" s="20"/>
      <c r="E249" s="181"/>
      <c r="F249" s="20" t="s">
        <v>368</v>
      </c>
      <c r="G249" s="181">
        <v>77.400000000000006</v>
      </c>
      <c r="H249" s="181">
        <v>77.400000000000006</v>
      </c>
    </row>
    <row r="250" spans="1:8" ht="15.75" customHeight="1" x14ac:dyDescent="0.3">
      <c r="A250" s="20">
        <v>32</v>
      </c>
      <c r="B250" s="20" t="s">
        <v>39</v>
      </c>
      <c r="C250" s="181"/>
      <c r="D250" s="20"/>
      <c r="E250" s="181"/>
      <c r="F250" s="20" t="s">
        <v>369</v>
      </c>
      <c r="G250" s="181">
        <v>24</v>
      </c>
      <c r="H250" s="181">
        <v>24</v>
      </c>
    </row>
    <row r="251" spans="1:8" ht="33" customHeight="1" x14ac:dyDescent="0.3">
      <c r="A251" s="20">
        <v>33</v>
      </c>
      <c r="B251" s="20" t="s">
        <v>37</v>
      </c>
      <c r="C251" s="181"/>
      <c r="D251" s="20"/>
      <c r="E251" s="181"/>
      <c r="F251" s="20" t="s">
        <v>370</v>
      </c>
      <c r="G251" s="181">
        <v>65.3</v>
      </c>
      <c r="H251" s="181">
        <v>65.3</v>
      </c>
    </row>
    <row r="252" spans="1:8" ht="15.75" customHeight="1" x14ac:dyDescent="0.3">
      <c r="A252" s="20">
        <v>34</v>
      </c>
      <c r="B252" s="20" t="s">
        <v>45</v>
      </c>
      <c r="C252" s="181"/>
      <c r="D252" s="20"/>
      <c r="E252" s="181"/>
      <c r="F252" s="20" t="s">
        <v>371</v>
      </c>
      <c r="G252" s="181">
        <v>20</v>
      </c>
      <c r="H252" s="181">
        <v>20</v>
      </c>
    </row>
    <row r="253" spans="1:8" ht="34.5" customHeight="1" x14ac:dyDescent="0.3">
      <c r="A253" s="20">
        <v>35</v>
      </c>
      <c r="B253" s="20" t="s">
        <v>372</v>
      </c>
      <c r="C253" s="181"/>
      <c r="D253" s="20"/>
      <c r="E253" s="181"/>
      <c r="F253" s="20" t="s">
        <v>373</v>
      </c>
      <c r="G253" s="181">
        <v>100</v>
      </c>
      <c r="H253" s="181">
        <v>100</v>
      </c>
    </row>
    <row r="254" spans="1:8" ht="36" customHeight="1" x14ac:dyDescent="0.3">
      <c r="A254" s="20">
        <v>36</v>
      </c>
      <c r="B254" s="20" t="s">
        <v>34</v>
      </c>
      <c r="C254" s="181"/>
      <c r="D254" s="20"/>
      <c r="E254" s="181"/>
      <c r="F254" s="20" t="s">
        <v>374</v>
      </c>
      <c r="G254" s="181">
        <v>52</v>
      </c>
      <c r="H254" s="181">
        <v>52</v>
      </c>
    </row>
    <row r="255" spans="1:8" ht="35.25" customHeight="1" x14ac:dyDescent="0.3">
      <c r="A255" s="20">
        <v>37</v>
      </c>
      <c r="B255" s="20" t="s">
        <v>35</v>
      </c>
      <c r="C255" s="181"/>
      <c r="D255" s="20"/>
      <c r="E255" s="181"/>
      <c r="F255" s="20" t="s">
        <v>375</v>
      </c>
      <c r="G255" s="181">
        <v>54</v>
      </c>
      <c r="H255" s="181">
        <v>54</v>
      </c>
    </row>
    <row r="256" spans="1:8" ht="32.25" customHeight="1" x14ac:dyDescent="0.3">
      <c r="A256" s="20">
        <v>38</v>
      </c>
      <c r="B256" s="20" t="s">
        <v>32</v>
      </c>
      <c r="C256" s="181"/>
      <c r="D256" s="20"/>
      <c r="E256" s="181"/>
      <c r="F256" s="20" t="s">
        <v>376</v>
      </c>
      <c r="G256" s="181">
        <v>230</v>
      </c>
      <c r="H256" s="181">
        <v>230</v>
      </c>
    </row>
    <row r="257" spans="1:9" ht="15.75" customHeight="1" x14ac:dyDescent="0.3">
      <c r="A257" s="20">
        <v>39</v>
      </c>
      <c r="B257" s="20" t="s">
        <v>34</v>
      </c>
      <c r="C257" s="181"/>
      <c r="D257" s="20"/>
      <c r="E257" s="181"/>
      <c r="F257" s="20" t="s">
        <v>377</v>
      </c>
      <c r="G257" s="181">
        <v>171.3</v>
      </c>
      <c r="H257" s="181">
        <v>171.3</v>
      </c>
    </row>
    <row r="258" spans="1:9" ht="15.75" customHeight="1" x14ac:dyDescent="0.3">
      <c r="A258" s="20">
        <v>40</v>
      </c>
      <c r="B258" s="20" t="s">
        <v>33</v>
      </c>
      <c r="C258" s="181"/>
      <c r="D258" s="20"/>
      <c r="E258" s="181"/>
      <c r="F258" s="20" t="s">
        <v>378</v>
      </c>
      <c r="G258" s="181">
        <v>70.8</v>
      </c>
      <c r="H258" s="181">
        <v>70.8</v>
      </c>
      <c r="I258" s="34"/>
    </row>
    <row r="259" spans="1:9" ht="15.75" customHeight="1" x14ac:dyDescent="0.3">
      <c r="A259" s="20">
        <v>41</v>
      </c>
      <c r="B259" s="20" t="s">
        <v>379</v>
      </c>
      <c r="C259" s="181"/>
      <c r="D259" s="20"/>
      <c r="E259" s="181"/>
      <c r="F259" s="20" t="s">
        <v>380</v>
      </c>
      <c r="G259" s="181">
        <v>147.9</v>
      </c>
      <c r="H259" s="181">
        <v>147.9</v>
      </c>
    </row>
    <row r="260" spans="1:9" ht="15.75" hidden="1" customHeight="1" x14ac:dyDescent="0.3">
      <c r="A260" s="20"/>
      <c r="B260" s="20"/>
      <c r="C260" s="181"/>
      <c r="D260" s="20"/>
      <c r="E260" s="181"/>
      <c r="F260" s="20"/>
      <c r="G260" s="181"/>
      <c r="H260" s="199"/>
    </row>
    <row r="261" spans="1:9" ht="15.75" hidden="1" customHeight="1" x14ac:dyDescent="0.3">
      <c r="A261" s="20"/>
      <c r="B261" s="20"/>
      <c r="C261" s="181"/>
      <c r="D261" s="20"/>
      <c r="E261" s="181"/>
      <c r="F261" s="20"/>
      <c r="G261" s="181"/>
      <c r="H261" s="199"/>
    </row>
    <row r="262" spans="1:9" ht="15.75" hidden="1" customHeight="1" x14ac:dyDescent="0.3">
      <c r="A262" s="20"/>
      <c r="B262" s="20"/>
      <c r="C262" s="181"/>
      <c r="D262" s="20"/>
      <c r="E262" s="181"/>
      <c r="F262" s="20"/>
      <c r="G262" s="181"/>
      <c r="H262" s="199"/>
    </row>
    <row r="263" spans="1:9" ht="15.75" hidden="1" customHeight="1" x14ac:dyDescent="0.3">
      <c r="A263" s="20"/>
      <c r="B263" s="20"/>
      <c r="C263" s="181"/>
      <c r="D263" s="20"/>
      <c r="E263" s="181"/>
      <c r="F263" s="20"/>
      <c r="G263" s="181"/>
      <c r="H263" s="199"/>
    </row>
    <row r="264" spans="1:9" ht="15.75" hidden="1" customHeight="1" x14ac:dyDescent="0.3">
      <c r="A264" s="20"/>
      <c r="B264" s="20"/>
      <c r="C264" s="181"/>
      <c r="D264" s="20"/>
      <c r="E264" s="181"/>
      <c r="F264" s="20"/>
      <c r="G264" s="181"/>
      <c r="H264" s="199"/>
    </row>
    <row r="265" spans="1:9" ht="15.75" hidden="1" customHeight="1" x14ac:dyDescent="0.3">
      <c r="A265" s="20"/>
      <c r="B265" s="20"/>
      <c r="C265" s="181"/>
      <c r="D265" s="20"/>
      <c r="E265" s="181"/>
      <c r="F265" s="20"/>
      <c r="G265" s="181"/>
      <c r="H265" s="199"/>
    </row>
    <row r="266" spans="1:9" ht="15.75" hidden="1" customHeight="1" x14ac:dyDescent="0.3">
      <c r="A266" s="20"/>
      <c r="B266" s="20"/>
      <c r="C266" s="181"/>
      <c r="D266" s="20"/>
      <c r="E266" s="181"/>
      <c r="F266" s="20"/>
      <c r="G266" s="181"/>
      <c r="H266" s="199"/>
    </row>
    <row r="267" spans="1:9" ht="15.75" hidden="1" customHeight="1" x14ac:dyDescent="0.3">
      <c r="A267" s="20"/>
      <c r="B267" s="20"/>
      <c r="C267" s="181"/>
      <c r="D267" s="20"/>
      <c r="E267" s="181"/>
      <c r="F267" s="20"/>
      <c r="G267" s="181"/>
      <c r="H267" s="199"/>
    </row>
    <row r="268" spans="1:9" ht="15.75" hidden="1" customHeight="1" x14ac:dyDescent="0.3">
      <c r="A268" s="20"/>
      <c r="B268" s="20"/>
      <c r="C268" s="181"/>
      <c r="D268" s="20"/>
      <c r="E268" s="181"/>
      <c r="F268" s="20"/>
      <c r="G268" s="181"/>
      <c r="H268" s="199"/>
    </row>
    <row r="269" spans="1:9" ht="15.75" hidden="1" customHeight="1" x14ac:dyDescent="0.3">
      <c r="A269" s="20"/>
      <c r="B269" s="20"/>
      <c r="C269" s="181"/>
      <c r="D269" s="20"/>
      <c r="E269" s="181"/>
      <c r="F269" s="20"/>
      <c r="G269" s="181"/>
      <c r="H269" s="199"/>
    </row>
    <row r="270" spans="1:9" ht="15.75" hidden="1" customHeight="1" x14ac:dyDescent="0.3">
      <c r="A270" s="20"/>
      <c r="B270" s="20"/>
      <c r="C270" s="181"/>
      <c r="D270" s="20"/>
      <c r="E270" s="181"/>
      <c r="F270" s="20"/>
      <c r="G270" s="181"/>
      <c r="H270" s="199"/>
    </row>
    <row r="271" spans="1:9" ht="15.75" hidden="1" customHeight="1" x14ac:dyDescent="0.3">
      <c r="A271" s="20"/>
      <c r="B271" s="20"/>
      <c r="C271" s="181"/>
      <c r="D271" s="20"/>
      <c r="E271" s="181"/>
      <c r="F271" s="20"/>
      <c r="G271" s="181"/>
      <c r="H271" s="199"/>
    </row>
    <row r="272" spans="1:9" ht="15.75" hidden="1" customHeight="1" x14ac:dyDescent="0.3">
      <c r="A272" s="20"/>
      <c r="B272" s="20"/>
      <c r="C272" s="181"/>
      <c r="D272" s="20"/>
      <c r="E272" s="181"/>
      <c r="F272" s="20"/>
      <c r="G272" s="181"/>
      <c r="H272" s="199"/>
    </row>
    <row r="273" spans="1:8" ht="15.75" hidden="1" customHeight="1" x14ac:dyDescent="0.3">
      <c r="A273" s="20"/>
      <c r="B273" s="20"/>
      <c r="C273" s="181"/>
      <c r="D273" s="20"/>
      <c r="E273" s="181"/>
      <c r="F273" s="20"/>
      <c r="G273" s="181"/>
      <c r="H273" s="199"/>
    </row>
    <row r="274" spans="1:8" ht="15.75" hidden="1" customHeight="1" x14ac:dyDescent="0.3">
      <c r="A274" s="20"/>
      <c r="B274" s="20"/>
      <c r="C274" s="181"/>
      <c r="D274" s="20"/>
      <c r="E274" s="181"/>
      <c r="F274" s="20"/>
      <c r="G274" s="181"/>
      <c r="H274" s="199"/>
    </row>
    <row r="275" spans="1:8" ht="15.75" hidden="1" customHeight="1" x14ac:dyDescent="0.3">
      <c r="A275" s="20"/>
      <c r="B275" s="20"/>
      <c r="C275" s="181"/>
      <c r="D275" s="20"/>
      <c r="E275" s="181"/>
      <c r="F275" s="20"/>
      <c r="G275" s="181"/>
      <c r="H275" s="199"/>
    </row>
    <row r="276" spans="1:8" ht="15.75" hidden="1" customHeight="1" x14ac:dyDescent="0.3">
      <c r="A276" s="20"/>
      <c r="B276" s="20"/>
      <c r="C276" s="181"/>
      <c r="D276" s="20"/>
      <c r="E276" s="181"/>
      <c r="F276" s="20"/>
      <c r="G276" s="181"/>
      <c r="H276" s="199"/>
    </row>
    <row r="277" spans="1:8" ht="15.75" hidden="1" customHeight="1" x14ac:dyDescent="0.3">
      <c r="A277" s="20"/>
      <c r="B277" s="20"/>
      <c r="C277" s="181"/>
      <c r="D277" s="20"/>
      <c r="E277" s="181"/>
      <c r="F277" s="20"/>
      <c r="G277" s="181"/>
      <c r="H277" s="199"/>
    </row>
    <row r="278" spans="1:8" ht="15.75" hidden="1" customHeight="1" x14ac:dyDescent="0.3">
      <c r="A278" s="20"/>
      <c r="B278" s="20"/>
      <c r="C278" s="181"/>
      <c r="D278" s="20"/>
      <c r="E278" s="181"/>
      <c r="F278" s="20"/>
      <c r="G278" s="181"/>
      <c r="H278" s="199"/>
    </row>
    <row r="279" spans="1:8" ht="15.75" hidden="1" customHeight="1" x14ac:dyDescent="0.3">
      <c r="A279" s="20"/>
      <c r="B279" s="20"/>
      <c r="C279" s="181"/>
      <c r="D279" s="20"/>
      <c r="E279" s="181"/>
      <c r="F279" s="20"/>
      <c r="G279" s="181"/>
      <c r="H279" s="199"/>
    </row>
    <row r="280" spans="1:8" ht="15.75" hidden="1" customHeight="1" x14ac:dyDescent="0.3">
      <c r="A280" s="20"/>
      <c r="B280" s="20"/>
      <c r="C280" s="181"/>
      <c r="D280" s="20"/>
      <c r="E280" s="181"/>
      <c r="F280" s="20"/>
      <c r="G280" s="181"/>
      <c r="H280" s="199"/>
    </row>
    <row r="281" spans="1:8" ht="15.75" hidden="1" customHeight="1" x14ac:dyDescent="0.3">
      <c r="A281" s="20"/>
      <c r="B281" s="20"/>
      <c r="C281" s="181"/>
      <c r="D281" s="20"/>
      <c r="E281" s="181"/>
      <c r="F281" s="20"/>
      <c r="G281" s="181"/>
      <c r="H281" s="199"/>
    </row>
    <row r="282" spans="1:8" ht="15.75" hidden="1" customHeight="1" x14ac:dyDescent="0.3">
      <c r="A282" s="20"/>
      <c r="B282" s="20"/>
      <c r="C282" s="181"/>
      <c r="D282" s="20"/>
      <c r="E282" s="181"/>
      <c r="F282" s="20"/>
      <c r="G282" s="181"/>
      <c r="H282" s="199"/>
    </row>
    <row r="283" spans="1:8" ht="18.75" x14ac:dyDescent="0.3">
      <c r="A283" s="214"/>
      <c r="B283" s="215" t="s">
        <v>21</v>
      </c>
      <c r="C283" s="216"/>
      <c r="D283" s="216"/>
      <c r="E283" s="216"/>
      <c r="F283" s="217"/>
      <c r="G283" s="182">
        <f>SUM(G219:G282)</f>
        <v>3035.1000000000008</v>
      </c>
      <c r="H283" s="182">
        <f>SUM(H219:H282)</f>
        <v>3035.1000000000008</v>
      </c>
    </row>
    <row r="284" spans="1:8" ht="14.25" hidden="1" customHeight="1" x14ac:dyDescent="0.3">
      <c r="A284" s="251" t="s">
        <v>232</v>
      </c>
      <c r="B284" s="252"/>
      <c r="C284" s="252"/>
      <c r="D284" s="252"/>
      <c r="E284" s="252"/>
      <c r="F284" s="253"/>
      <c r="G284" s="182">
        <f>G218-G283</f>
        <v>-1372.6000000000008</v>
      </c>
      <c r="H284" s="182">
        <f>H218-H283</f>
        <v>-1372.6000000000008</v>
      </c>
    </row>
    <row r="285" spans="1:8" s="4" customFormat="1" ht="20.25" x14ac:dyDescent="0.3">
      <c r="A285" s="245" t="s">
        <v>7</v>
      </c>
      <c r="B285" s="246"/>
      <c r="C285" s="246"/>
      <c r="D285" s="246"/>
      <c r="E285" s="246"/>
      <c r="F285" s="246"/>
      <c r="G285" s="247"/>
      <c r="H285" s="162"/>
    </row>
    <row r="286" spans="1:8" ht="18.75" hidden="1" x14ac:dyDescent="0.3">
      <c r="A286" s="248" t="s">
        <v>274</v>
      </c>
      <c r="B286" s="249"/>
      <c r="C286" s="249"/>
      <c r="D286" s="249"/>
      <c r="E286" s="249"/>
      <c r="F286" s="250"/>
      <c r="G286" s="163">
        <v>3000</v>
      </c>
      <c r="H286" s="163">
        <v>3000</v>
      </c>
    </row>
    <row r="287" spans="1:8" ht="15.75" customHeight="1" x14ac:dyDescent="0.3">
      <c r="A287" s="211">
        <v>1</v>
      </c>
      <c r="B287" s="211" t="s">
        <v>68</v>
      </c>
      <c r="C287" s="200">
        <v>708</v>
      </c>
      <c r="D287" s="211"/>
      <c r="E287" s="200" t="s">
        <v>163</v>
      </c>
      <c r="F287" s="211" t="s">
        <v>164</v>
      </c>
      <c r="G287" s="200">
        <v>230</v>
      </c>
      <c r="H287" s="200">
        <v>230</v>
      </c>
    </row>
    <row r="288" spans="1:8" ht="15.75" customHeight="1" x14ac:dyDescent="0.3">
      <c r="A288" s="211">
        <v>2</v>
      </c>
      <c r="B288" s="211" t="s">
        <v>68</v>
      </c>
      <c r="C288" s="200">
        <v>708</v>
      </c>
      <c r="D288" s="211"/>
      <c r="E288" s="200" t="s">
        <v>165</v>
      </c>
      <c r="F288" s="211" t="s">
        <v>166</v>
      </c>
      <c r="G288" s="200">
        <v>62.6</v>
      </c>
      <c r="H288" s="200">
        <v>62.6</v>
      </c>
    </row>
    <row r="289" spans="1:8" ht="15.75" customHeight="1" x14ac:dyDescent="0.3">
      <c r="A289" s="211">
        <v>3</v>
      </c>
      <c r="B289" s="211" t="s">
        <v>43</v>
      </c>
      <c r="C289" s="200">
        <v>708</v>
      </c>
      <c r="D289" s="211"/>
      <c r="E289" s="200" t="s">
        <v>167</v>
      </c>
      <c r="F289" s="211" t="s">
        <v>166</v>
      </c>
      <c r="G289" s="200">
        <v>60</v>
      </c>
      <c r="H289" s="200">
        <v>60</v>
      </c>
    </row>
    <row r="290" spans="1:8" ht="15.75" customHeight="1" x14ac:dyDescent="0.3">
      <c r="A290" s="211">
        <v>4</v>
      </c>
      <c r="B290" s="211" t="s">
        <v>40</v>
      </c>
      <c r="C290" s="200">
        <v>708</v>
      </c>
      <c r="D290" s="211"/>
      <c r="E290" s="200" t="s">
        <v>168</v>
      </c>
      <c r="F290" s="211" t="s">
        <v>166</v>
      </c>
      <c r="G290" s="200">
        <v>50</v>
      </c>
      <c r="H290" s="200">
        <v>50</v>
      </c>
    </row>
    <row r="291" spans="1:8" ht="15.75" customHeight="1" x14ac:dyDescent="0.3">
      <c r="A291" s="211">
        <v>5</v>
      </c>
      <c r="B291" s="211" t="s">
        <v>41</v>
      </c>
      <c r="C291" s="200">
        <v>708</v>
      </c>
      <c r="D291" s="211"/>
      <c r="E291" s="200" t="s">
        <v>169</v>
      </c>
      <c r="F291" s="211" t="s">
        <v>166</v>
      </c>
      <c r="G291" s="200">
        <v>68.599999999999994</v>
      </c>
      <c r="H291" s="200">
        <v>68.599999999999994</v>
      </c>
    </row>
    <row r="292" spans="1:8" ht="15.75" customHeight="1" x14ac:dyDescent="0.3">
      <c r="A292" s="211">
        <v>6</v>
      </c>
      <c r="B292" s="211" t="s">
        <v>42</v>
      </c>
      <c r="C292" s="200">
        <v>708</v>
      </c>
      <c r="D292" s="211"/>
      <c r="E292" s="200" t="s">
        <v>170</v>
      </c>
      <c r="F292" s="211" t="s">
        <v>166</v>
      </c>
      <c r="G292" s="200">
        <v>55</v>
      </c>
      <c r="H292" s="200">
        <v>55</v>
      </c>
    </row>
    <row r="293" spans="1:8" ht="15.75" customHeight="1" x14ac:dyDescent="0.3">
      <c r="A293" s="211">
        <v>7</v>
      </c>
      <c r="B293" s="211" t="s">
        <v>44</v>
      </c>
      <c r="C293" s="200">
        <v>708</v>
      </c>
      <c r="D293" s="211"/>
      <c r="E293" s="200" t="s">
        <v>171</v>
      </c>
      <c r="F293" s="211" t="s">
        <v>166</v>
      </c>
      <c r="G293" s="200">
        <v>100</v>
      </c>
      <c r="H293" s="200">
        <v>100</v>
      </c>
    </row>
    <row r="294" spans="1:8" ht="15.75" customHeight="1" x14ac:dyDescent="0.3">
      <c r="A294" s="211">
        <v>8</v>
      </c>
      <c r="B294" s="211" t="s">
        <v>44</v>
      </c>
      <c r="C294" s="200">
        <v>708</v>
      </c>
      <c r="D294" s="211"/>
      <c r="E294" s="200" t="s">
        <v>172</v>
      </c>
      <c r="F294" s="211" t="s">
        <v>166</v>
      </c>
      <c r="G294" s="200">
        <v>50</v>
      </c>
      <c r="H294" s="200">
        <v>50</v>
      </c>
    </row>
    <row r="295" spans="1:8" ht="15.75" customHeight="1" x14ac:dyDescent="0.3">
      <c r="A295" s="211">
        <v>9</v>
      </c>
      <c r="B295" s="211" t="s">
        <v>41</v>
      </c>
      <c r="C295" s="200">
        <v>708</v>
      </c>
      <c r="D295" s="211"/>
      <c r="E295" s="200" t="s">
        <v>173</v>
      </c>
      <c r="F295" s="211" t="s">
        <v>166</v>
      </c>
      <c r="G295" s="200">
        <v>30</v>
      </c>
      <c r="H295" s="200">
        <v>30</v>
      </c>
    </row>
    <row r="296" spans="1:8" ht="15.75" customHeight="1" x14ac:dyDescent="0.3">
      <c r="A296" s="211">
        <v>10</v>
      </c>
      <c r="B296" s="211" t="s">
        <v>43</v>
      </c>
      <c r="C296" s="200">
        <v>708</v>
      </c>
      <c r="D296" s="211"/>
      <c r="E296" s="200" t="s">
        <v>174</v>
      </c>
      <c r="F296" s="211" t="s">
        <v>166</v>
      </c>
      <c r="G296" s="200">
        <v>20</v>
      </c>
      <c r="H296" s="200">
        <v>20</v>
      </c>
    </row>
    <row r="297" spans="1:8" ht="15.75" customHeight="1" x14ac:dyDescent="0.3">
      <c r="A297" s="211">
        <v>11</v>
      </c>
      <c r="B297" s="211" t="s">
        <v>182</v>
      </c>
      <c r="C297" s="200">
        <v>709</v>
      </c>
      <c r="D297" s="211"/>
      <c r="E297" s="200" t="s">
        <v>191</v>
      </c>
      <c r="F297" s="211" t="s">
        <v>192</v>
      </c>
      <c r="G297" s="200">
        <v>200</v>
      </c>
      <c r="H297" s="200">
        <v>200</v>
      </c>
    </row>
    <row r="298" spans="1:8" ht="15.75" customHeight="1" x14ac:dyDescent="0.3">
      <c r="A298" s="211">
        <v>12</v>
      </c>
      <c r="B298" s="211" t="s">
        <v>43</v>
      </c>
      <c r="C298" s="200">
        <v>708</v>
      </c>
      <c r="D298" s="211"/>
      <c r="E298" s="200" t="s">
        <v>175</v>
      </c>
      <c r="F298" s="211" t="s">
        <v>176</v>
      </c>
      <c r="G298" s="200">
        <v>40</v>
      </c>
      <c r="H298" s="200">
        <v>40</v>
      </c>
    </row>
    <row r="299" spans="1:8" ht="15.75" customHeight="1" x14ac:dyDescent="0.3">
      <c r="A299" s="211">
        <v>13</v>
      </c>
      <c r="B299" s="211" t="s">
        <v>40</v>
      </c>
      <c r="C299" s="200">
        <v>708</v>
      </c>
      <c r="D299" s="211"/>
      <c r="E299" s="200" t="s">
        <v>177</v>
      </c>
      <c r="F299" s="211" t="s">
        <v>176</v>
      </c>
      <c r="G299" s="200">
        <v>40</v>
      </c>
      <c r="H299" s="200">
        <v>40</v>
      </c>
    </row>
    <row r="300" spans="1:8" ht="15.75" customHeight="1" x14ac:dyDescent="0.3">
      <c r="A300" s="211">
        <v>14</v>
      </c>
      <c r="B300" s="211" t="s">
        <v>41</v>
      </c>
      <c r="C300" s="200">
        <v>708</v>
      </c>
      <c r="D300" s="211"/>
      <c r="E300" s="200" t="s">
        <v>178</v>
      </c>
      <c r="F300" s="211" t="s">
        <v>176</v>
      </c>
      <c r="G300" s="200">
        <v>40</v>
      </c>
      <c r="H300" s="200">
        <v>40</v>
      </c>
    </row>
    <row r="301" spans="1:8" ht="15.75" customHeight="1" x14ac:dyDescent="0.3">
      <c r="A301" s="211">
        <v>15</v>
      </c>
      <c r="B301" s="211" t="s">
        <v>42</v>
      </c>
      <c r="C301" s="200">
        <v>708</v>
      </c>
      <c r="D301" s="211"/>
      <c r="E301" s="200" t="s">
        <v>179</v>
      </c>
      <c r="F301" s="211" t="s">
        <v>176</v>
      </c>
      <c r="G301" s="200">
        <v>30</v>
      </c>
      <c r="H301" s="200">
        <v>30</v>
      </c>
    </row>
    <row r="302" spans="1:8" ht="15.75" customHeight="1" x14ac:dyDescent="0.3">
      <c r="A302" s="211">
        <v>16</v>
      </c>
      <c r="B302" s="211" t="s">
        <v>44</v>
      </c>
      <c r="C302" s="200">
        <v>708</v>
      </c>
      <c r="D302" s="211"/>
      <c r="E302" s="200" t="s">
        <v>180</v>
      </c>
      <c r="F302" s="211" t="s">
        <v>176</v>
      </c>
      <c r="G302" s="200">
        <v>40</v>
      </c>
      <c r="H302" s="200">
        <v>40</v>
      </c>
    </row>
    <row r="303" spans="1:8" ht="15.75" customHeight="1" x14ac:dyDescent="0.3">
      <c r="A303" s="211">
        <v>17</v>
      </c>
      <c r="B303" s="211" t="s">
        <v>33</v>
      </c>
      <c r="C303" s="200">
        <v>710</v>
      </c>
      <c r="D303" s="211"/>
      <c r="E303" s="200" t="s">
        <v>194</v>
      </c>
      <c r="F303" s="211" t="s">
        <v>195</v>
      </c>
      <c r="G303" s="200">
        <v>30</v>
      </c>
      <c r="H303" s="200">
        <v>30</v>
      </c>
    </row>
    <row r="304" spans="1:8" ht="15.75" customHeight="1" x14ac:dyDescent="0.3">
      <c r="A304" s="211">
        <v>18</v>
      </c>
      <c r="B304" s="211" t="s">
        <v>182</v>
      </c>
      <c r="C304" s="200">
        <v>709</v>
      </c>
      <c r="D304" s="211"/>
      <c r="E304" s="200" t="s">
        <v>189</v>
      </c>
      <c r="F304" s="211" t="s">
        <v>190</v>
      </c>
      <c r="G304" s="200">
        <v>200</v>
      </c>
      <c r="H304" s="200">
        <v>200</v>
      </c>
    </row>
    <row r="305" spans="1:8" ht="15.75" customHeight="1" x14ac:dyDescent="0.3">
      <c r="A305" s="211">
        <v>19</v>
      </c>
      <c r="B305" s="211" t="s">
        <v>182</v>
      </c>
      <c r="C305" s="200">
        <v>709</v>
      </c>
      <c r="D305" s="211"/>
      <c r="E305" s="200" t="s">
        <v>183</v>
      </c>
      <c r="F305" s="211" t="s">
        <v>184</v>
      </c>
      <c r="G305" s="200">
        <v>200</v>
      </c>
      <c r="H305" s="200">
        <v>200</v>
      </c>
    </row>
    <row r="306" spans="1:8" ht="15.75" customHeight="1" x14ac:dyDescent="0.3">
      <c r="A306" s="211">
        <v>20</v>
      </c>
      <c r="B306" s="211" t="s">
        <v>182</v>
      </c>
      <c r="C306" s="200">
        <v>709</v>
      </c>
      <c r="D306" s="211"/>
      <c r="E306" s="200" t="s">
        <v>185</v>
      </c>
      <c r="F306" s="211" t="s">
        <v>186</v>
      </c>
      <c r="G306" s="200">
        <v>198.4</v>
      </c>
      <c r="H306" s="200">
        <v>198.4</v>
      </c>
    </row>
    <row r="307" spans="1:8" ht="15.75" customHeight="1" x14ac:dyDescent="0.3">
      <c r="A307" s="211">
        <v>21</v>
      </c>
      <c r="B307" s="211" t="s">
        <v>182</v>
      </c>
      <c r="C307" s="200">
        <v>709</v>
      </c>
      <c r="D307" s="211"/>
      <c r="E307" s="200" t="s">
        <v>187</v>
      </c>
      <c r="F307" s="211" t="s">
        <v>188</v>
      </c>
      <c r="G307" s="200">
        <v>200</v>
      </c>
      <c r="H307" s="200">
        <v>200</v>
      </c>
    </row>
    <row r="308" spans="1:8" ht="15.75" customHeight="1" x14ac:dyDescent="0.3">
      <c r="A308" s="211">
        <v>22</v>
      </c>
      <c r="B308" s="211" t="s">
        <v>33</v>
      </c>
      <c r="C308" s="200">
        <v>710</v>
      </c>
      <c r="D308" s="211"/>
      <c r="E308" s="200" t="s">
        <v>196</v>
      </c>
      <c r="F308" s="211" t="s">
        <v>197</v>
      </c>
      <c r="G308" s="200">
        <v>20</v>
      </c>
      <c r="H308" s="200">
        <v>20</v>
      </c>
    </row>
    <row r="309" spans="1:8" ht="15.75" customHeight="1" x14ac:dyDescent="0.3">
      <c r="A309" s="211">
        <v>23</v>
      </c>
      <c r="B309" s="211" t="s">
        <v>33</v>
      </c>
      <c r="C309" s="200">
        <v>710</v>
      </c>
      <c r="D309" s="211"/>
      <c r="E309" s="200" t="s">
        <v>412</v>
      </c>
      <c r="F309" s="211" t="s">
        <v>413</v>
      </c>
      <c r="G309" s="200">
        <v>30</v>
      </c>
      <c r="H309" s="200">
        <v>30</v>
      </c>
    </row>
    <row r="310" spans="1:8" ht="15.75" customHeight="1" x14ac:dyDescent="0.3">
      <c r="A310" s="211">
        <v>24</v>
      </c>
      <c r="B310" s="211" t="s">
        <v>42</v>
      </c>
      <c r="C310" s="200">
        <v>706</v>
      </c>
      <c r="D310" s="211"/>
      <c r="E310" s="200" t="s">
        <v>386</v>
      </c>
      <c r="F310" s="211" t="s">
        <v>387</v>
      </c>
      <c r="G310" s="200">
        <v>50</v>
      </c>
      <c r="H310" s="200">
        <v>50</v>
      </c>
    </row>
    <row r="311" spans="1:8" ht="15.75" customHeight="1" x14ac:dyDescent="0.3">
      <c r="A311" s="211">
        <v>25</v>
      </c>
      <c r="B311" s="211" t="s">
        <v>68</v>
      </c>
      <c r="C311" s="200">
        <v>706</v>
      </c>
      <c r="D311" s="211"/>
      <c r="E311" s="200" t="s">
        <v>388</v>
      </c>
      <c r="F311" s="211" t="s">
        <v>389</v>
      </c>
      <c r="G311" s="200">
        <v>42.8</v>
      </c>
      <c r="H311" s="200">
        <v>42.8</v>
      </c>
    </row>
    <row r="312" spans="1:8" ht="15.75" customHeight="1" x14ac:dyDescent="0.3">
      <c r="A312" s="211">
        <v>26</v>
      </c>
      <c r="B312" s="211" t="s">
        <v>33</v>
      </c>
      <c r="C312" s="200">
        <v>710</v>
      </c>
      <c r="D312" s="211"/>
      <c r="E312" s="200" t="s">
        <v>414</v>
      </c>
      <c r="F312" s="211" t="s">
        <v>415</v>
      </c>
      <c r="G312" s="200">
        <v>50</v>
      </c>
      <c r="H312" s="200">
        <v>50</v>
      </c>
    </row>
    <row r="313" spans="1:8" ht="15.75" customHeight="1" x14ac:dyDescent="0.3">
      <c r="A313" s="211">
        <v>27</v>
      </c>
      <c r="B313" s="211" t="s">
        <v>41</v>
      </c>
      <c r="C313" s="200">
        <v>708</v>
      </c>
      <c r="D313" s="211"/>
      <c r="E313" s="200" t="s">
        <v>399</v>
      </c>
      <c r="F313" s="211" t="s">
        <v>400</v>
      </c>
      <c r="G313" s="200">
        <v>22.6</v>
      </c>
      <c r="H313" s="200">
        <v>22.6</v>
      </c>
    </row>
    <row r="314" spans="1:8" ht="15.75" customHeight="1" x14ac:dyDescent="0.3">
      <c r="A314" s="211">
        <v>28</v>
      </c>
      <c r="B314" s="211" t="s">
        <v>44</v>
      </c>
      <c r="C314" s="200">
        <v>708</v>
      </c>
      <c r="D314" s="211"/>
      <c r="E314" s="200" t="s">
        <v>401</v>
      </c>
      <c r="F314" s="211" t="s">
        <v>400</v>
      </c>
      <c r="G314" s="200">
        <v>100</v>
      </c>
      <c r="H314" s="200">
        <v>100</v>
      </c>
    </row>
    <row r="315" spans="1:8" ht="15.75" customHeight="1" x14ac:dyDescent="0.3">
      <c r="A315" s="211">
        <v>29</v>
      </c>
      <c r="B315" s="211" t="s">
        <v>42</v>
      </c>
      <c r="C315" s="200">
        <v>708</v>
      </c>
      <c r="D315" s="211"/>
      <c r="E315" s="200" t="s">
        <v>402</v>
      </c>
      <c r="F315" s="211" t="s">
        <v>400</v>
      </c>
      <c r="G315" s="200">
        <v>50</v>
      </c>
      <c r="H315" s="200">
        <v>50</v>
      </c>
    </row>
    <row r="316" spans="1:8" ht="15.75" customHeight="1" x14ac:dyDescent="0.3">
      <c r="A316" s="211">
        <v>30</v>
      </c>
      <c r="B316" s="211" t="s">
        <v>40</v>
      </c>
      <c r="C316" s="200">
        <v>708</v>
      </c>
      <c r="D316" s="211"/>
      <c r="E316" s="200" t="s">
        <v>403</v>
      </c>
      <c r="F316" s="211" t="s">
        <v>400</v>
      </c>
      <c r="G316" s="200">
        <v>16</v>
      </c>
      <c r="H316" s="200">
        <v>16</v>
      </c>
    </row>
    <row r="317" spans="1:8" ht="15.75" customHeight="1" x14ac:dyDescent="0.3">
      <c r="A317" s="211">
        <v>31</v>
      </c>
      <c r="B317" s="211" t="s">
        <v>182</v>
      </c>
      <c r="C317" s="200">
        <v>709</v>
      </c>
      <c r="D317" s="211"/>
      <c r="E317" s="200" t="s">
        <v>406</v>
      </c>
      <c r="F317" s="211" t="s">
        <v>407</v>
      </c>
      <c r="G317" s="200">
        <v>23.5</v>
      </c>
      <c r="H317" s="199">
        <v>23.5</v>
      </c>
    </row>
    <row r="318" spans="1:8" ht="15.75" customHeight="1" x14ac:dyDescent="0.3">
      <c r="A318" s="211">
        <v>32</v>
      </c>
      <c r="B318" s="211" t="s">
        <v>182</v>
      </c>
      <c r="C318" s="200">
        <v>709</v>
      </c>
      <c r="D318" s="211"/>
      <c r="E318" s="200" t="s">
        <v>408</v>
      </c>
      <c r="F318" s="211" t="s">
        <v>409</v>
      </c>
      <c r="G318" s="200">
        <v>84.5</v>
      </c>
      <c r="H318" s="200">
        <v>84.5</v>
      </c>
    </row>
    <row r="319" spans="1:8" ht="15.75" customHeight="1" x14ac:dyDescent="0.3">
      <c r="A319" s="211">
        <v>33</v>
      </c>
      <c r="B319" s="211" t="s">
        <v>40</v>
      </c>
      <c r="C319" s="200">
        <v>706</v>
      </c>
      <c r="D319" s="211"/>
      <c r="E319" s="200" t="s">
        <v>390</v>
      </c>
      <c r="F319" s="211" t="s">
        <v>391</v>
      </c>
      <c r="G319" s="200">
        <v>300</v>
      </c>
      <c r="H319" s="200">
        <v>300</v>
      </c>
    </row>
    <row r="320" spans="1:8" ht="15.75" customHeight="1" x14ac:dyDescent="0.3">
      <c r="A320" s="211">
        <v>34</v>
      </c>
      <c r="B320" s="211" t="s">
        <v>68</v>
      </c>
      <c r="C320" s="200">
        <v>708</v>
      </c>
      <c r="D320" s="211"/>
      <c r="E320" s="200" t="s">
        <v>404</v>
      </c>
      <c r="F320" s="211" t="s">
        <v>405</v>
      </c>
      <c r="G320" s="200">
        <v>230</v>
      </c>
      <c r="H320" s="200">
        <v>230</v>
      </c>
    </row>
    <row r="321" spans="1:8" ht="15.75" customHeight="1" x14ac:dyDescent="0.3">
      <c r="A321" s="211">
        <v>35</v>
      </c>
      <c r="B321" s="211" t="s">
        <v>392</v>
      </c>
      <c r="C321" s="200">
        <v>706</v>
      </c>
      <c r="D321" s="211"/>
      <c r="E321" s="200" t="s">
        <v>393</v>
      </c>
      <c r="F321" s="211" t="s">
        <v>394</v>
      </c>
      <c r="G321" s="200">
        <v>83</v>
      </c>
      <c r="H321" s="200">
        <v>83</v>
      </c>
    </row>
    <row r="322" spans="1:8" ht="15.75" customHeight="1" x14ac:dyDescent="0.3">
      <c r="A322" s="211">
        <v>36</v>
      </c>
      <c r="B322" s="211" t="s">
        <v>395</v>
      </c>
      <c r="C322" s="200">
        <v>706</v>
      </c>
      <c r="D322" s="211"/>
      <c r="E322" s="200" t="s">
        <v>396</v>
      </c>
      <c r="F322" s="211" t="s">
        <v>397</v>
      </c>
      <c r="G322" s="200">
        <v>360</v>
      </c>
      <c r="H322" s="200">
        <v>360</v>
      </c>
    </row>
    <row r="323" spans="1:8" ht="15.75" customHeight="1" x14ac:dyDescent="0.3">
      <c r="A323" s="211">
        <v>37</v>
      </c>
      <c r="B323" s="211" t="s">
        <v>182</v>
      </c>
      <c r="C323" s="200">
        <v>706</v>
      </c>
      <c r="D323" s="211"/>
      <c r="E323" s="200" t="s">
        <v>410</v>
      </c>
      <c r="F323" s="211" t="s">
        <v>411</v>
      </c>
      <c r="G323" s="200">
        <v>705.9</v>
      </c>
      <c r="H323" s="200">
        <v>705.9</v>
      </c>
    </row>
    <row r="324" spans="1:8" ht="15.75" customHeight="1" x14ac:dyDescent="0.3">
      <c r="A324" s="211">
        <v>38</v>
      </c>
      <c r="B324" s="211" t="s">
        <v>33</v>
      </c>
      <c r="C324" s="200">
        <v>710</v>
      </c>
      <c r="D324" s="211"/>
      <c r="E324" s="200" t="s">
        <v>416</v>
      </c>
      <c r="F324" s="211" t="s">
        <v>417</v>
      </c>
      <c r="G324" s="200">
        <v>30</v>
      </c>
      <c r="H324" s="200">
        <v>30</v>
      </c>
    </row>
    <row r="325" spans="1:8" ht="15.75" hidden="1" customHeight="1" x14ac:dyDescent="0.3">
      <c r="A325" s="211"/>
      <c r="B325" s="211"/>
      <c r="C325" s="200"/>
      <c r="D325" s="211"/>
      <c r="E325" s="200"/>
      <c r="F325" s="211"/>
      <c r="G325" s="200"/>
      <c r="H325" s="199"/>
    </row>
    <row r="326" spans="1:8" ht="15.75" hidden="1" customHeight="1" x14ac:dyDescent="0.3">
      <c r="A326" s="211"/>
      <c r="B326" s="211"/>
      <c r="C326" s="200"/>
      <c r="D326" s="211"/>
      <c r="E326" s="200"/>
      <c r="F326" s="211"/>
      <c r="G326" s="200"/>
      <c r="H326" s="199"/>
    </row>
    <row r="327" spans="1:8" ht="15.75" hidden="1" customHeight="1" x14ac:dyDescent="0.3">
      <c r="A327" s="211"/>
      <c r="B327" s="211"/>
      <c r="C327" s="200"/>
      <c r="D327" s="211"/>
      <c r="E327" s="200"/>
      <c r="F327" s="211"/>
      <c r="G327" s="200"/>
      <c r="H327" s="199"/>
    </row>
    <row r="328" spans="1:8" ht="15.75" hidden="1" customHeight="1" x14ac:dyDescent="0.3">
      <c r="A328" s="211"/>
      <c r="B328" s="211"/>
      <c r="C328" s="200"/>
      <c r="D328" s="211"/>
      <c r="E328" s="200"/>
      <c r="F328" s="211"/>
      <c r="G328" s="200"/>
      <c r="H328" s="199"/>
    </row>
    <row r="329" spans="1:8" ht="15.75" hidden="1" customHeight="1" x14ac:dyDescent="0.3">
      <c r="A329" s="211"/>
      <c r="B329" s="211"/>
      <c r="C329" s="200"/>
      <c r="D329" s="211"/>
      <c r="E329" s="200"/>
      <c r="F329" s="211"/>
      <c r="G329" s="200"/>
      <c r="H329" s="199"/>
    </row>
    <row r="330" spans="1:8" ht="15.75" hidden="1" customHeight="1" x14ac:dyDescent="0.3">
      <c r="A330" s="211"/>
      <c r="B330" s="211"/>
      <c r="C330" s="200"/>
      <c r="D330" s="211"/>
      <c r="E330" s="200"/>
      <c r="F330" s="211"/>
      <c r="G330" s="200"/>
      <c r="H330" s="199"/>
    </row>
    <row r="331" spans="1:8" ht="15.75" hidden="1" customHeight="1" x14ac:dyDescent="0.3">
      <c r="A331" s="211"/>
      <c r="B331" s="211"/>
      <c r="C331" s="200"/>
      <c r="D331" s="211"/>
      <c r="E331" s="200"/>
      <c r="F331" s="211"/>
      <c r="G331" s="200"/>
      <c r="H331" s="199"/>
    </row>
    <row r="332" spans="1:8" ht="15.75" hidden="1" customHeight="1" x14ac:dyDescent="0.3">
      <c r="A332" s="211"/>
      <c r="B332" s="211"/>
      <c r="C332" s="200"/>
      <c r="D332" s="211"/>
      <c r="E332" s="200"/>
      <c r="F332" s="211"/>
      <c r="G332" s="200"/>
      <c r="H332" s="199"/>
    </row>
    <row r="333" spans="1:8" ht="15.75" hidden="1" customHeight="1" x14ac:dyDescent="0.3">
      <c r="A333" s="211"/>
      <c r="B333" s="211"/>
      <c r="C333" s="200"/>
      <c r="D333" s="211"/>
      <c r="E333" s="200"/>
      <c r="F333" s="211"/>
      <c r="G333" s="200"/>
      <c r="H333" s="199"/>
    </row>
    <row r="334" spans="1:8" ht="15.75" hidden="1" customHeight="1" x14ac:dyDescent="0.3">
      <c r="A334" s="211"/>
      <c r="B334" s="211"/>
      <c r="C334" s="200"/>
      <c r="D334" s="211"/>
      <c r="E334" s="200"/>
      <c r="F334" s="211"/>
      <c r="G334" s="200"/>
      <c r="H334" s="199"/>
    </row>
    <row r="335" spans="1:8" ht="15.75" hidden="1" customHeight="1" x14ac:dyDescent="0.3">
      <c r="A335" s="211"/>
      <c r="B335" s="211"/>
      <c r="C335" s="200"/>
      <c r="D335" s="211"/>
      <c r="E335" s="200"/>
      <c r="F335" s="211"/>
      <c r="G335" s="200"/>
      <c r="H335" s="199"/>
    </row>
    <row r="336" spans="1:8" ht="15.75" hidden="1" customHeight="1" x14ac:dyDescent="0.3">
      <c r="A336" s="211"/>
      <c r="B336" s="211"/>
      <c r="C336" s="200"/>
      <c r="D336" s="211"/>
      <c r="E336" s="200"/>
      <c r="F336" s="211"/>
      <c r="G336" s="200"/>
      <c r="H336" s="199"/>
    </row>
    <row r="337" spans="1:8" ht="15.75" hidden="1" customHeight="1" x14ac:dyDescent="0.3">
      <c r="A337" s="211"/>
      <c r="B337" s="211"/>
      <c r="C337" s="200"/>
      <c r="D337" s="211"/>
      <c r="E337" s="200"/>
      <c r="F337" s="211"/>
      <c r="G337" s="200"/>
      <c r="H337" s="199"/>
    </row>
    <row r="338" spans="1:8" ht="15.75" hidden="1" customHeight="1" x14ac:dyDescent="0.3">
      <c r="A338" s="211"/>
      <c r="B338" s="211"/>
      <c r="C338" s="200"/>
      <c r="D338" s="211"/>
      <c r="E338" s="200"/>
      <c r="F338" s="211"/>
      <c r="G338" s="200"/>
      <c r="H338" s="199"/>
    </row>
    <row r="339" spans="1:8" ht="15.75" hidden="1" customHeight="1" x14ac:dyDescent="0.3">
      <c r="A339" s="211"/>
      <c r="B339" s="211"/>
      <c r="C339" s="200"/>
      <c r="D339" s="211"/>
      <c r="E339" s="200"/>
      <c r="F339" s="211"/>
      <c r="G339" s="200"/>
      <c r="H339" s="199"/>
    </row>
    <row r="340" spans="1:8" ht="18.75" x14ac:dyDescent="0.3">
      <c r="A340" s="164"/>
      <c r="B340" s="208" t="s">
        <v>30</v>
      </c>
      <c r="C340" s="218"/>
      <c r="D340" s="218"/>
      <c r="E340" s="200"/>
      <c r="F340" s="211"/>
      <c r="G340" s="163">
        <f>SUM(G287:G339)</f>
        <v>4142.8999999999996</v>
      </c>
      <c r="H340" s="163">
        <f>SUM(H287:H339)</f>
        <v>4142.8999999999996</v>
      </c>
    </row>
    <row r="341" spans="1:8" ht="14.25" hidden="1" customHeight="1" x14ac:dyDescent="0.3">
      <c r="A341" s="248" t="s">
        <v>233</v>
      </c>
      <c r="B341" s="249"/>
      <c r="C341" s="249"/>
      <c r="D341" s="249"/>
      <c r="E341" s="249"/>
      <c r="F341" s="250"/>
      <c r="G341" s="163">
        <f>G286-G340</f>
        <v>-1142.8999999999996</v>
      </c>
      <c r="H341" s="163">
        <f>H286-H340</f>
        <v>-1142.8999999999996</v>
      </c>
    </row>
    <row r="342" spans="1:8" ht="15" hidden="1" customHeight="1" x14ac:dyDescent="0.3">
      <c r="A342" s="219"/>
      <c r="B342" s="220"/>
      <c r="C342" s="221"/>
      <c r="D342" s="221"/>
      <c r="E342" s="221"/>
      <c r="F342" s="222"/>
      <c r="G342" s="163"/>
      <c r="H342" s="199"/>
    </row>
    <row r="343" spans="1:8" ht="18.75" hidden="1" x14ac:dyDescent="0.3">
      <c r="A343" s="254" t="s">
        <v>275</v>
      </c>
      <c r="B343" s="255"/>
      <c r="C343" s="255"/>
      <c r="D343" s="255"/>
      <c r="E343" s="255"/>
      <c r="F343" s="256"/>
      <c r="G343" s="223">
        <f>G6+G37+G127+G218+G286</f>
        <v>14389.7</v>
      </c>
      <c r="H343" s="223">
        <f>H6+H37+H127+H218+H286</f>
        <v>14389.7</v>
      </c>
    </row>
    <row r="344" spans="1:8" ht="18.75" x14ac:dyDescent="0.3">
      <c r="A344" s="254" t="s">
        <v>424</v>
      </c>
      <c r="B344" s="255"/>
      <c r="C344" s="255"/>
      <c r="D344" s="255"/>
      <c r="E344" s="255"/>
      <c r="F344" s="256"/>
      <c r="G344" s="223">
        <f>G34+G124+G215+G283+G340</f>
        <v>20977.800000000003</v>
      </c>
      <c r="H344" s="223">
        <f>H34+H124+H215+H283+H340</f>
        <v>19901.599999999999</v>
      </c>
    </row>
    <row r="345" spans="1:8" ht="14.25" hidden="1" customHeight="1" x14ac:dyDescent="0.3">
      <c r="A345" s="254" t="s">
        <v>200</v>
      </c>
      <c r="B345" s="255"/>
      <c r="C345" s="255"/>
      <c r="D345" s="255"/>
      <c r="E345" s="255"/>
      <c r="F345" s="256"/>
      <c r="G345" s="223">
        <f>G35+G125+G216+G284+G341</f>
        <v>-6588.0999999999985</v>
      </c>
      <c r="H345" s="223">
        <f>H35+H125+H216+H284+H341</f>
        <v>-5511.8999999999987</v>
      </c>
    </row>
    <row r="346" spans="1:8" ht="18.75" x14ac:dyDescent="0.3">
      <c r="A346" s="224"/>
      <c r="B346" s="225"/>
      <c r="C346" s="198"/>
      <c r="D346" s="198"/>
      <c r="E346" s="198"/>
      <c r="F346" s="225"/>
      <c r="G346" s="198"/>
      <c r="H346" s="226"/>
    </row>
    <row r="347" spans="1:8" ht="18.75" x14ac:dyDescent="0.3">
      <c r="A347" s="224"/>
      <c r="B347" s="225"/>
      <c r="C347" s="198"/>
      <c r="D347" s="198"/>
      <c r="E347" s="198"/>
      <c r="F347" s="225"/>
      <c r="G347" s="198"/>
      <c r="H347" s="226"/>
    </row>
    <row r="348" spans="1:8" ht="18.75" x14ac:dyDescent="0.3">
      <c r="A348" s="224"/>
      <c r="B348" s="227" t="s">
        <v>53</v>
      </c>
      <c r="C348" s="228"/>
      <c r="D348" s="228"/>
      <c r="E348" s="228"/>
      <c r="F348" s="229" t="s">
        <v>239</v>
      </c>
      <c r="G348" s="159"/>
      <c r="H348" s="226"/>
    </row>
    <row r="349" spans="1:8" ht="18.75" x14ac:dyDescent="0.3">
      <c r="A349" s="224"/>
      <c r="B349" s="230"/>
      <c r="C349" s="231"/>
      <c r="D349" s="231"/>
      <c r="E349" s="231"/>
      <c r="F349" s="230"/>
      <c r="G349" s="198"/>
      <c r="H349" s="226"/>
    </row>
    <row r="350" spans="1:8" x14ac:dyDescent="0.25">
      <c r="B350" s="232"/>
      <c r="C350" s="233"/>
      <c r="D350" s="233"/>
      <c r="E350" s="233"/>
      <c r="F350" s="232"/>
    </row>
    <row r="351" spans="1:8" x14ac:dyDescent="0.25">
      <c r="B351" s="234" t="s">
        <v>240</v>
      </c>
      <c r="C351" s="235"/>
      <c r="D351" s="235"/>
      <c r="E351" s="233"/>
      <c r="F351" s="232"/>
    </row>
    <row r="354" spans="8:8" x14ac:dyDescent="0.25">
      <c r="H354" s="38"/>
    </row>
    <row r="356" spans="8:8" x14ac:dyDescent="0.25">
      <c r="H356" s="38"/>
    </row>
  </sheetData>
  <mergeCells count="38">
    <mergeCell ref="A216:F216"/>
    <mergeCell ref="A125:F125"/>
    <mergeCell ref="A126:G126"/>
    <mergeCell ref="A127:F127"/>
    <mergeCell ref="B37:F37"/>
    <mergeCell ref="C54:C58"/>
    <mergeCell ref="E54:E58"/>
    <mergeCell ref="C59:C63"/>
    <mergeCell ref="E59:E63"/>
    <mergeCell ref="C64:C65"/>
    <mergeCell ref="E64:E65"/>
    <mergeCell ref="F90:F95"/>
    <mergeCell ref="E90:E95"/>
    <mergeCell ref="E96:E97"/>
    <mergeCell ref="F96:F97"/>
    <mergeCell ref="A343:F343"/>
    <mergeCell ref="A344:F344"/>
    <mergeCell ref="A345:F345"/>
    <mergeCell ref="A217:G217"/>
    <mergeCell ref="A218:F218"/>
    <mergeCell ref="A284:F284"/>
    <mergeCell ref="A285:G285"/>
    <mergeCell ref="A286:F286"/>
    <mergeCell ref="A341:F341"/>
    <mergeCell ref="A2:H2"/>
    <mergeCell ref="C39:C40"/>
    <mergeCell ref="E39:E40"/>
    <mergeCell ref="F39:F40"/>
    <mergeCell ref="C52:C53"/>
    <mergeCell ref="E52:E53"/>
    <mergeCell ref="F52:F53"/>
    <mergeCell ref="E41:E47"/>
    <mergeCell ref="C41:C47"/>
    <mergeCell ref="F41:F47"/>
    <mergeCell ref="A5:G5"/>
    <mergeCell ref="A6:F6"/>
    <mergeCell ref="A35:F35"/>
    <mergeCell ref="A36:G36"/>
  </mergeCells>
  <pageMargins left="0.70866141732283472" right="0.11811023622047245" top="0.35433070866141736" bottom="0.35433070866141736" header="0.31496062992125984" footer="0.31496062992125984"/>
  <pageSetup paperSize="9" scale="5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4"/>
  <sheetViews>
    <sheetView topLeftCell="A103" workbookViewId="0">
      <selection activeCell="D126" sqref="D126"/>
    </sheetView>
  </sheetViews>
  <sheetFormatPr defaultRowHeight="12.75" x14ac:dyDescent="0.2"/>
  <cols>
    <col min="2" max="2" width="17.5703125" customWidth="1"/>
    <col min="3" max="3" width="17" customWidth="1"/>
    <col min="4" max="4" width="50.28515625" customWidth="1"/>
  </cols>
  <sheetData>
    <row r="1" spans="1:6" ht="18.75" x14ac:dyDescent="0.3">
      <c r="A1" s="277" t="s">
        <v>54</v>
      </c>
      <c r="B1" s="277"/>
      <c r="C1" s="277"/>
      <c r="D1" s="277"/>
      <c r="E1" s="277"/>
      <c r="F1" s="277"/>
    </row>
    <row r="2" spans="1:6" ht="18.75" x14ac:dyDescent="0.3">
      <c r="A2" s="277" t="s">
        <v>420</v>
      </c>
      <c r="B2" s="277"/>
      <c r="C2" s="277"/>
      <c r="D2" s="277"/>
      <c r="E2" s="277"/>
      <c r="F2" s="277"/>
    </row>
    <row r="3" spans="1:6" ht="18.75" x14ac:dyDescent="0.3">
      <c r="A3" s="115"/>
      <c r="B3" s="116"/>
      <c r="C3" s="116"/>
      <c r="D3" s="116"/>
      <c r="E3" s="115"/>
      <c r="F3" s="114"/>
    </row>
    <row r="4" spans="1:6" ht="15" x14ac:dyDescent="0.25">
      <c r="A4" s="115"/>
      <c r="B4" s="115"/>
      <c r="C4" s="115"/>
      <c r="D4" s="115"/>
      <c r="E4" s="115"/>
      <c r="F4" s="114"/>
    </row>
    <row r="5" spans="1:6" ht="57" x14ac:dyDescent="0.2">
      <c r="A5" s="117" t="s">
        <v>0</v>
      </c>
      <c r="B5" s="118" t="s">
        <v>55</v>
      </c>
      <c r="C5" s="118" t="s">
        <v>2</v>
      </c>
      <c r="D5" s="117" t="s">
        <v>3</v>
      </c>
      <c r="E5" s="118" t="s">
        <v>158</v>
      </c>
      <c r="F5" s="118" t="s">
        <v>159</v>
      </c>
    </row>
    <row r="6" spans="1:6" ht="15" x14ac:dyDescent="0.25">
      <c r="A6" s="279" t="s">
        <v>56</v>
      </c>
      <c r="B6" s="279"/>
      <c r="C6" s="279"/>
      <c r="D6" s="279"/>
      <c r="E6" s="279"/>
      <c r="F6" s="119"/>
    </row>
    <row r="7" spans="1:6" ht="30" x14ac:dyDescent="0.25">
      <c r="A7" s="120">
        <v>1</v>
      </c>
      <c r="B7" s="120" t="s">
        <v>47</v>
      </c>
      <c r="C7" s="121" t="s">
        <v>157</v>
      </c>
      <c r="D7" s="122" t="s">
        <v>49</v>
      </c>
      <c r="E7" s="123">
        <v>6.4</v>
      </c>
      <c r="F7" s="123">
        <v>6.4</v>
      </c>
    </row>
    <row r="8" spans="1:6" ht="15" x14ac:dyDescent="0.25">
      <c r="A8" s="120">
        <v>2</v>
      </c>
      <c r="B8" s="120" t="s">
        <v>47</v>
      </c>
      <c r="C8" s="121" t="s">
        <v>124</v>
      </c>
      <c r="D8" s="122" t="s">
        <v>49</v>
      </c>
      <c r="E8" s="123">
        <v>1.1000000000000001</v>
      </c>
      <c r="F8" s="123">
        <v>1.1000000000000001</v>
      </c>
    </row>
    <row r="9" spans="1:6" ht="15" x14ac:dyDescent="0.25">
      <c r="A9" s="120">
        <v>3</v>
      </c>
      <c r="B9" s="120" t="s">
        <v>47</v>
      </c>
      <c r="C9" s="121" t="s">
        <v>125</v>
      </c>
      <c r="D9" s="122" t="s">
        <v>49</v>
      </c>
      <c r="E9" s="123">
        <v>7.1</v>
      </c>
      <c r="F9" s="123">
        <v>7.1</v>
      </c>
    </row>
    <row r="10" spans="1:6" ht="60" x14ac:dyDescent="0.25">
      <c r="A10" s="120">
        <v>4</v>
      </c>
      <c r="B10" s="122" t="s">
        <v>47</v>
      </c>
      <c r="C10" s="131" t="s">
        <v>295</v>
      </c>
      <c r="D10" s="122" t="s">
        <v>296</v>
      </c>
      <c r="E10" s="147">
        <v>364.7</v>
      </c>
      <c r="F10" s="147">
        <v>364.7</v>
      </c>
    </row>
    <row r="11" spans="1:6" ht="30" x14ac:dyDescent="0.25">
      <c r="A11" s="120">
        <v>5</v>
      </c>
      <c r="B11" s="122" t="s">
        <v>47</v>
      </c>
      <c r="C11" s="131" t="s">
        <v>295</v>
      </c>
      <c r="D11" s="122" t="s">
        <v>49</v>
      </c>
      <c r="E11" s="147">
        <v>14.2</v>
      </c>
      <c r="F11" s="147">
        <v>14.2</v>
      </c>
    </row>
    <row r="12" spans="1:6" ht="15" x14ac:dyDescent="0.25">
      <c r="A12" s="120"/>
      <c r="B12" s="121"/>
      <c r="C12" s="124" t="s">
        <v>57</v>
      </c>
      <c r="D12" s="125"/>
      <c r="E12" s="126">
        <v>393.5</v>
      </c>
      <c r="F12" s="126">
        <v>393.5</v>
      </c>
    </row>
    <row r="13" spans="1:6" ht="15" x14ac:dyDescent="0.25">
      <c r="A13" s="275" t="s">
        <v>58</v>
      </c>
      <c r="B13" s="275"/>
      <c r="C13" s="275"/>
      <c r="D13" s="275"/>
      <c r="E13" s="275"/>
      <c r="F13" s="119"/>
    </row>
    <row r="14" spans="1:6" ht="15" x14ac:dyDescent="0.25">
      <c r="A14" s="120">
        <v>1</v>
      </c>
      <c r="B14" s="127"/>
      <c r="C14" s="121"/>
      <c r="D14" s="121"/>
      <c r="E14" s="128"/>
      <c r="F14" s="128"/>
    </row>
    <row r="15" spans="1:6" ht="15" x14ac:dyDescent="0.25">
      <c r="A15" s="120">
        <v>2</v>
      </c>
      <c r="B15" s="127"/>
      <c r="C15" s="129"/>
      <c r="D15" s="121"/>
      <c r="E15" s="123"/>
      <c r="F15" s="128"/>
    </row>
    <row r="16" spans="1:6" ht="15" x14ac:dyDescent="0.25">
      <c r="A16" s="120">
        <v>3</v>
      </c>
      <c r="B16" s="127"/>
      <c r="C16" s="121"/>
      <c r="D16" s="121"/>
      <c r="E16" s="123"/>
      <c r="F16" s="128"/>
    </row>
    <row r="17" spans="1:6" ht="15" x14ac:dyDescent="0.25">
      <c r="A17" s="120"/>
      <c r="B17" s="127"/>
      <c r="C17" s="125" t="s">
        <v>57</v>
      </c>
      <c r="D17" s="124"/>
      <c r="E17" s="126">
        <v>0</v>
      </c>
      <c r="F17" s="126">
        <v>0</v>
      </c>
    </row>
    <row r="18" spans="1:6" ht="15" x14ac:dyDescent="0.25">
      <c r="A18" s="280" t="s">
        <v>421</v>
      </c>
      <c r="B18" s="280"/>
      <c r="C18" s="280"/>
      <c r="D18" s="280"/>
      <c r="E18" s="280"/>
      <c r="F18" s="119"/>
    </row>
    <row r="19" spans="1:6" ht="30" x14ac:dyDescent="0.25">
      <c r="A19" s="120">
        <v>1</v>
      </c>
      <c r="B19" s="122" t="s">
        <v>15</v>
      </c>
      <c r="C19" s="131" t="s">
        <v>282</v>
      </c>
      <c r="D19" s="122" t="s">
        <v>283</v>
      </c>
      <c r="E19" s="123">
        <v>105</v>
      </c>
      <c r="F19" s="128"/>
    </row>
    <row r="20" spans="1:6" ht="15" x14ac:dyDescent="0.25">
      <c r="A20" s="120">
        <v>2</v>
      </c>
      <c r="B20" s="121"/>
      <c r="C20" s="121"/>
      <c r="D20" s="121"/>
      <c r="E20" s="123"/>
      <c r="F20" s="128"/>
    </row>
    <row r="21" spans="1:6" ht="15" x14ac:dyDescent="0.25">
      <c r="A21" s="120">
        <v>3</v>
      </c>
      <c r="B21" s="121"/>
      <c r="C21" s="121"/>
      <c r="D21" s="121"/>
      <c r="E21" s="123"/>
      <c r="F21" s="128"/>
    </row>
    <row r="22" spans="1:6" ht="15" x14ac:dyDescent="0.25">
      <c r="A22" s="120">
        <v>4</v>
      </c>
      <c r="B22" s="121"/>
      <c r="C22" s="121"/>
      <c r="D22" s="121"/>
      <c r="E22" s="123"/>
      <c r="F22" s="128"/>
    </row>
    <row r="23" spans="1:6" ht="15" x14ac:dyDescent="0.25">
      <c r="A23" s="120"/>
      <c r="B23" s="121"/>
      <c r="C23" s="124" t="s">
        <v>57</v>
      </c>
      <c r="D23" s="124"/>
      <c r="E23" s="126">
        <v>105</v>
      </c>
      <c r="F23" s="126">
        <v>0</v>
      </c>
    </row>
    <row r="24" spans="1:6" ht="15" x14ac:dyDescent="0.25">
      <c r="A24" s="281" t="s">
        <v>59</v>
      </c>
      <c r="B24" s="281"/>
      <c r="C24" s="281"/>
      <c r="D24" s="281"/>
      <c r="E24" s="281"/>
      <c r="F24" s="119"/>
    </row>
    <row r="25" spans="1:6" ht="30" x14ac:dyDescent="0.25">
      <c r="A25" s="120">
        <v>1</v>
      </c>
      <c r="B25" s="122" t="s">
        <v>32</v>
      </c>
      <c r="C25" s="121" t="s">
        <v>88</v>
      </c>
      <c r="D25" s="131" t="s">
        <v>89</v>
      </c>
      <c r="E25" s="123">
        <v>350</v>
      </c>
      <c r="F25" s="123">
        <v>350</v>
      </c>
    </row>
    <row r="26" spans="1:6" ht="30" x14ac:dyDescent="0.25">
      <c r="A26" s="120">
        <v>2</v>
      </c>
      <c r="B26" s="122" t="s">
        <v>32</v>
      </c>
      <c r="C26" s="278" t="s">
        <v>93</v>
      </c>
      <c r="D26" s="274" t="s">
        <v>60</v>
      </c>
      <c r="E26" s="123">
        <v>200</v>
      </c>
      <c r="F26" s="123">
        <v>189.6</v>
      </c>
    </row>
    <row r="27" spans="1:6" ht="15" x14ac:dyDescent="0.25">
      <c r="A27" s="120">
        <v>3</v>
      </c>
      <c r="B27" s="121" t="s">
        <v>12</v>
      </c>
      <c r="C27" s="278"/>
      <c r="D27" s="274"/>
      <c r="E27" s="123">
        <v>15</v>
      </c>
      <c r="F27" s="123">
        <v>14.5</v>
      </c>
    </row>
    <row r="28" spans="1:6" ht="15" x14ac:dyDescent="0.25">
      <c r="A28" s="120">
        <v>4</v>
      </c>
      <c r="B28" s="121" t="s">
        <v>13</v>
      </c>
      <c r="C28" s="278"/>
      <c r="D28" s="274"/>
      <c r="E28" s="123">
        <v>15</v>
      </c>
      <c r="F28" s="123">
        <v>14.9</v>
      </c>
    </row>
    <row r="29" spans="1:6" ht="15" x14ac:dyDescent="0.25">
      <c r="A29" s="120">
        <v>5</v>
      </c>
      <c r="B29" s="121" t="s">
        <v>14</v>
      </c>
      <c r="C29" s="278"/>
      <c r="D29" s="274"/>
      <c r="E29" s="123">
        <v>50</v>
      </c>
      <c r="F29" s="123">
        <v>50</v>
      </c>
    </row>
    <row r="30" spans="1:6" ht="15" x14ac:dyDescent="0.25">
      <c r="A30" s="120">
        <v>6</v>
      </c>
      <c r="B30" s="121" t="s">
        <v>15</v>
      </c>
      <c r="C30" s="278"/>
      <c r="D30" s="274"/>
      <c r="E30" s="123">
        <v>15</v>
      </c>
      <c r="F30" s="123">
        <v>15</v>
      </c>
    </row>
    <row r="31" spans="1:6" ht="15" x14ac:dyDescent="0.25">
      <c r="A31" s="120">
        <v>7</v>
      </c>
      <c r="B31" s="121" t="s">
        <v>16</v>
      </c>
      <c r="C31" s="278"/>
      <c r="D31" s="274"/>
      <c r="E31" s="123">
        <v>15</v>
      </c>
      <c r="F31" s="123">
        <v>15</v>
      </c>
    </row>
    <row r="32" spans="1:6" ht="15" x14ac:dyDescent="0.25">
      <c r="A32" s="120">
        <v>8</v>
      </c>
      <c r="B32" s="121" t="s">
        <v>17</v>
      </c>
      <c r="C32" s="278"/>
      <c r="D32" s="274"/>
      <c r="E32" s="123">
        <v>15</v>
      </c>
      <c r="F32" s="123">
        <v>15</v>
      </c>
    </row>
    <row r="33" spans="1:6" ht="30" x14ac:dyDescent="0.25">
      <c r="A33" s="130">
        <v>9</v>
      </c>
      <c r="B33" s="121" t="s">
        <v>17</v>
      </c>
      <c r="C33" s="131" t="s">
        <v>95</v>
      </c>
      <c r="D33" s="131" t="s">
        <v>96</v>
      </c>
      <c r="E33" s="123">
        <v>35</v>
      </c>
      <c r="F33" s="123">
        <v>30</v>
      </c>
    </row>
    <row r="34" spans="1:6" ht="30" x14ac:dyDescent="0.25">
      <c r="A34" s="130">
        <v>10</v>
      </c>
      <c r="B34" s="122" t="s">
        <v>32</v>
      </c>
      <c r="C34" s="121" t="s">
        <v>98</v>
      </c>
      <c r="D34" s="156" t="s">
        <v>100</v>
      </c>
      <c r="E34" s="123">
        <v>230</v>
      </c>
      <c r="F34" s="123">
        <v>189.6</v>
      </c>
    </row>
    <row r="35" spans="1:6" ht="15" x14ac:dyDescent="0.25">
      <c r="A35" s="120">
        <v>11</v>
      </c>
      <c r="B35" s="121" t="s">
        <v>10</v>
      </c>
      <c r="C35" s="132" t="s">
        <v>99</v>
      </c>
      <c r="D35" s="131" t="s">
        <v>101</v>
      </c>
      <c r="E35" s="123">
        <v>80</v>
      </c>
      <c r="F35" s="123">
        <v>74</v>
      </c>
    </row>
    <row r="36" spans="1:6" ht="30" x14ac:dyDescent="0.25">
      <c r="A36" s="120">
        <v>12</v>
      </c>
      <c r="B36" s="121" t="s">
        <v>90</v>
      </c>
      <c r="C36" s="121" t="s">
        <v>91</v>
      </c>
      <c r="D36" s="131" t="s">
        <v>92</v>
      </c>
      <c r="E36" s="123">
        <v>4.3</v>
      </c>
      <c r="F36" s="123">
        <v>4.3</v>
      </c>
    </row>
    <row r="37" spans="1:6" ht="30" x14ac:dyDescent="0.25">
      <c r="A37" s="120">
        <v>13</v>
      </c>
      <c r="B37" s="122" t="s">
        <v>32</v>
      </c>
      <c r="C37" s="121" t="s">
        <v>126</v>
      </c>
      <c r="D37" s="131" t="s">
        <v>127</v>
      </c>
      <c r="E37" s="123">
        <v>20</v>
      </c>
      <c r="F37" s="123">
        <v>20</v>
      </c>
    </row>
    <row r="38" spans="1:6" ht="30" x14ac:dyDescent="0.25">
      <c r="A38" s="120">
        <v>14</v>
      </c>
      <c r="B38" s="122" t="s">
        <v>32</v>
      </c>
      <c r="C38" s="121" t="s">
        <v>149</v>
      </c>
      <c r="D38" s="131" t="s">
        <v>150</v>
      </c>
      <c r="E38" s="123">
        <v>211.8</v>
      </c>
      <c r="F38" s="136">
        <v>59.5</v>
      </c>
    </row>
    <row r="39" spans="1:6" ht="15" x14ac:dyDescent="0.25">
      <c r="A39" s="120">
        <v>14</v>
      </c>
      <c r="B39" s="122"/>
      <c r="C39" s="131"/>
      <c r="D39" s="131"/>
      <c r="E39" s="123"/>
      <c r="F39" s="123"/>
    </row>
    <row r="40" spans="1:6" ht="15" x14ac:dyDescent="0.25">
      <c r="A40" s="120">
        <v>15</v>
      </c>
      <c r="B40" s="122" t="s">
        <v>12</v>
      </c>
      <c r="C40" s="268" t="s">
        <v>286</v>
      </c>
      <c r="D40" s="268" t="s">
        <v>285</v>
      </c>
      <c r="E40" s="123">
        <v>30</v>
      </c>
      <c r="F40" s="123">
        <v>30</v>
      </c>
    </row>
    <row r="41" spans="1:6" ht="15" x14ac:dyDescent="0.25">
      <c r="A41" s="120">
        <v>16</v>
      </c>
      <c r="B41" s="122" t="s">
        <v>13</v>
      </c>
      <c r="C41" s="269"/>
      <c r="D41" s="269"/>
      <c r="E41" s="123">
        <v>30</v>
      </c>
      <c r="F41" s="123">
        <v>29.7</v>
      </c>
    </row>
    <row r="42" spans="1:6" ht="15" x14ac:dyDescent="0.25">
      <c r="A42" s="120">
        <v>17</v>
      </c>
      <c r="B42" s="122" t="s">
        <v>14</v>
      </c>
      <c r="C42" s="269"/>
      <c r="D42" s="269"/>
      <c r="E42" s="123">
        <v>60</v>
      </c>
      <c r="F42" s="123">
        <v>48</v>
      </c>
    </row>
    <row r="43" spans="1:6" ht="15" x14ac:dyDescent="0.25">
      <c r="A43" s="120">
        <v>18</v>
      </c>
      <c r="B43" s="122" t="s">
        <v>15</v>
      </c>
      <c r="C43" s="269"/>
      <c r="D43" s="269"/>
      <c r="E43" s="123">
        <v>40</v>
      </c>
      <c r="F43" s="123">
        <v>30</v>
      </c>
    </row>
    <row r="44" spans="1:6" ht="15" x14ac:dyDescent="0.25">
      <c r="A44" s="120">
        <v>19</v>
      </c>
      <c r="B44" s="122" t="s">
        <v>16</v>
      </c>
      <c r="C44" s="269"/>
      <c r="D44" s="269"/>
      <c r="E44" s="123">
        <v>30</v>
      </c>
      <c r="F44" s="123">
        <v>29.7</v>
      </c>
    </row>
    <row r="45" spans="1:6" ht="15" x14ac:dyDescent="0.25">
      <c r="A45" s="120">
        <v>20</v>
      </c>
      <c r="B45" s="122" t="s">
        <v>284</v>
      </c>
      <c r="C45" s="270"/>
      <c r="D45" s="270"/>
      <c r="E45" s="123">
        <v>30</v>
      </c>
      <c r="F45" s="123">
        <v>29.7</v>
      </c>
    </row>
    <row r="46" spans="1:6" ht="30" x14ac:dyDescent="0.25">
      <c r="A46" s="120">
        <v>21</v>
      </c>
      <c r="B46" s="122" t="s">
        <v>32</v>
      </c>
      <c r="C46" s="131" t="s">
        <v>300</v>
      </c>
      <c r="D46" s="131" t="s">
        <v>305</v>
      </c>
      <c r="E46" s="123">
        <v>230</v>
      </c>
      <c r="F46" s="123">
        <v>230</v>
      </c>
    </row>
    <row r="47" spans="1:6" ht="15" x14ac:dyDescent="0.25">
      <c r="A47" s="120">
        <v>22</v>
      </c>
      <c r="B47" s="121"/>
      <c r="C47" s="121"/>
      <c r="D47" s="131"/>
      <c r="E47" s="123"/>
      <c r="F47" s="123"/>
    </row>
    <row r="48" spans="1:6" ht="15" x14ac:dyDescent="0.25">
      <c r="A48" s="120">
        <v>23</v>
      </c>
      <c r="B48" s="121"/>
      <c r="C48" s="121"/>
      <c r="D48" s="131"/>
      <c r="E48" s="123"/>
      <c r="F48" s="123"/>
    </row>
    <row r="49" spans="1:6" ht="15" x14ac:dyDescent="0.25">
      <c r="A49" s="120">
        <v>24</v>
      </c>
      <c r="B49" s="121"/>
      <c r="C49" s="121"/>
      <c r="D49" s="131"/>
      <c r="E49" s="123"/>
      <c r="F49" s="123"/>
    </row>
    <row r="50" spans="1:6" ht="15" x14ac:dyDescent="0.25">
      <c r="A50" s="120">
        <v>25</v>
      </c>
      <c r="B50" s="121"/>
      <c r="C50" s="121"/>
      <c r="D50" s="131"/>
      <c r="E50" s="123"/>
      <c r="F50" s="123"/>
    </row>
    <row r="51" spans="1:6" ht="15" x14ac:dyDescent="0.25">
      <c r="A51" s="120"/>
      <c r="B51" s="121"/>
      <c r="C51" s="124" t="s">
        <v>57</v>
      </c>
      <c r="D51" s="122"/>
      <c r="E51" s="126">
        <v>1706.1</v>
      </c>
      <c r="F51" s="126">
        <v>1468.5000000000002</v>
      </c>
    </row>
    <row r="52" spans="1:6" ht="15" x14ac:dyDescent="0.25">
      <c r="A52" s="275" t="s">
        <v>61</v>
      </c>
      <c r="B52" s="275"/>
      <c r="C52" s="275"/>
      <c r="D52" s="275"/>
      <c r="E52" s="275"/>
      <c r="F52" s="119"/>
    </row>
    <row r="53" spans="1:6" ht="15" x14ac:dyDescent="0.25">
      <c r="A53" s="120">
        <v>1</v>
      </c>
      <c r="B53" s="121" t="s">
        <v>18</v>
      </c>
      <c r="C53" s="273" t="s">
        <v>93</v>
      </c>
      <c r="D53" s="274" t="s">
        <v>97</v>
      </c>
      <c r="E53" s="123">
        <v>25</v>
      </c>
      <c r="F53" s="123">
        <v>25</v>
      </c>
    </row>
    <row r="54" spans="1:6" ht="15" x14ac:dyDescent="0.25">
      <c r="A54" s="120">
        <v>2</v>
      </c>
      <c r="B54" s="121" t="s">
        <v>48</v>
      </c>
      <c r="C54" s="273"/>
      <c r="D54" s="274"/>
      <c r="E54" s="123">
        <v>15</v>
      </c>
      <c r="F54" s="123">
        <v>15</v>
      </c>
    </row>
    <row r="55" spans="1:6" ht="15" x14ac:dyDescent="0.25">
      <c r="A55" s="120">
        <v>3</v>
      </c>
      <c r="B55" s="121" t="s">
        <v>18</v>
      </c>
      <c r="C55" s="273" t="s">
        <v>98</v>
      </c>
      <c r="D55" s="274" t="s">
        <v>102</v>
      </c>
      <c r="E55" s="123">
        <v>30</v>
      </c>
      <c r="F55" s="123">
        <v>30</v>
      </c>
    </row>
    <row r="56" spans="1:6" ht="15" x14ac:dyDescent="0.25">
      <c r="A56" s="120">
        <v>4</v>
      </c>
      <c r="B56" s="121" t="s">
        <v>48</v>
      </c>
      <c r="C56" s="273"/>
      <c r="D56" s="274"/>
      <c r="E56" s="123">
        <v>30</v>
      </c>
      <c r="F56" s="123">
        <v>30</v>
      </c>
    </row>
    <row r="57" spans="1:6" ht="45" x14ac:dyDescent="0.25">
      <c r="A57" s="120">
        <v>5</v>
      </c>
      <c r="B57" s="121" t="s">
        <v>34</v>
      </c>
      <c r="C57" s="121" t="s">
        <v>129</v>
      </c>
      <c r="D57" s="121" t="s">
        <v>134</v>
      </c>
      <c r="E57" s="123">
        <v>84</v>
      </c>
      <c r="F57" s="123">
        <v>84</v>
      </c>
    </row>
    <row r="58" spans="1:6" ht="15" x14ac:dyDescent="0.25">
      <c r="A58" s="120">
        <v>6</v>
      </c>
      <c r="B58" s="121" t="s">
        <v>18</v>
      </c>
      <c r="C58" s="121" t="s">
        <v>130</v>
      </c>
      <c r="D58" s="121" t="s">
        <v>135</v>
      </c>
      <c r="E58" s="123">
        <v>49.5</v>
      </c>
      <c r="F58" s="123">
        <v>48.5</v>
      </c>
    </row>
    <row r="59" spans="1:6" ht="30" x14ac:dyDescent="0.25">
      <c r="A59" s="120">
        <v>7</v>
      </c>
      <c r="B59" s="121" t="s">
        <v>19</v>
      </c>
      <c r="C59" s="129" t="s">
        <v>131</v>
      </c>
      <c r="D59" s="121" t="s">
        <v>136</v>
      </c>
      <c r="E59" s="123">
        <v>10</v>
      </c>
      <c r="F59" s="123">
        <v>8.4</v>
      </c>
    </row>
    <row r="60" spans="1:6" ht="15" x14ac:dyDescent="0.25">
      <c r="A60" s="120">
        <v>8</v>
      </c>
      <c r="B60" s="121" t="s">
        <v>18</v>
      </c>
      <c r="C60" s="129" t="s">
        <v>132</v>
      </c>
      <c r="D60" s="134" t="s">
        <v>137</v>
      </c>
      <c r="E60" s="136">
        <v>135</v>
      </c>
      <c r="F60" s="123">
        <v>135</v>
      </c>
    </row>
    <row r="61" spans="1:6" ht="15" x14ac:dyDescent="0.25">
      <c r="A61" s="120">
        <v>9</v>
      </c>
      <c r="B61" s="121" t="s">
        <v>128</v>
      </c>
      <c r="C61" s="129" t="s">
        <v>133</v>
      </c>
      <c r="D61" s="121" t="s">
        <v>138</v>
      </c>
      <c r="E61" s="123">
        <v>50</v>
      </c>
      <c r="F61" s="123">
        <v>50</v>
      </c>
    </row>
    <row r="62" spans="1:6" ht="15" x14ac:dyDescent="0.25">
      <c r="A62" s="120">
        <v>9</v>
      </c>
      <c r="B62" s="121"/>
      <c r="C62" s="121"/>
      <c r="D62" s="121"/>
      <c r="E62" s="154"/>
      <c r="F62" s="154"/>
    </row>
    <row r="63" spans="1:6" ht="15" x14ac:dyDescent="0.25">
      <c r="A63" s="120">
        <v>10</v>
      </c>
      <c r="B63" s="121" t="s">
        <v>287</v>
      </c>
      <c r="C63" s="271" t="s">
        <v>286</v>
      </c>
      <c r="D63" s="268" t="s">
        <v>285</v>
      </c>
      <c r="E63" s="154">
        <v>30</v>
      </c>
      <c r="F63" s="154">
        <v>30</v>
      </c>
    </row>
    <row r="64" spans="1:6" ht="15" x14ac:dyDescent="0.25">
      <c r="A64" s="120">
        <v>11</v>
      </c>
      <c r="B64" s="121" t="s">
        <v>288</v>
      </c>
      <c r="C64" s="272"/>
      <c r="D64" s="270"/>
      <c r="E64" s="154">
        <v>30</v>
      </c>
      <c r="F64" s="154">
        <v>30</v>
      </c>
    </row>
    <row r="65" spans="1:6" ht="30" x14ac:dyDescent="0.25">
      <c r="A65" s="120">
        <v>12</v>
      </c>
      <c r="B65" s="121" t="s">
        <v>297</v>
      </c>
      <c r="C65" s="121" t="s">
        <v>298</v>
      </c>
      <c r="D65" s="121" t="s">
        <v>299</v>
      </c>
      <c r="E65" s="154">
        <v>74.400000000000006</v>
      </c>
      <c r="F65" s="154">
        <v>74.400000000000006</v>
      </c>
    </row>
    <row r="66" spans="1:6" ht="30" x14ac:dyDescent="0.25">
      <c r="A66" s="120">
        <v>13</v>
      </c>
      <c r="B66" s="121" t="s">
        <v>34</v>
      </c>
      <c r="C66" s="121" t="s">
        <v>301</v>
      </c>
      <c r="D66" s="121" t="s">
        <v>306</v>
      </c>
      <c r="E66" s="154">
        <v>180</v>
      </c>
      <c r="F66" s="154">
        <v>179.7</v>
      </c>
    </row>
    <row r="67" spans="1:6" ht="15" x14ac:dyDescent="0.25">
      <c r="A67" s="120">
        <v>14</v>
      </c>
      <c r="B67" s="148"/>
      <c r="C67" s="149"/>
      <c r="D67" s="150"/>
      <c r="E67" s="135"/>
      <c r="F67" s="123"/>
    </row>
    <row r="68" spans="1:6" ht="15" x14ac:dyDescent="0.25">
      <c r="A68" s="120">
        <v>15</v>
      </c>
      <c r="B68" s="151"/>
      <c r="C68" s="152"/>
      <c r="D68" s="153"/>
      <c r="E68" s="135"/>
      <c r="F68" s="123"/>
    </row>
    <row r="69" spans="1:6" ht="15" x14ac:dyDescent="0.25">
      <c r="A69" s="120">
        <v>16</v>
      </c>
      <c r="B69" s="121"/>
      <c r="C69" s="129"/>
      <c r="D69" s="134"/>
      <c r="E69" s="135"/>
      <c r="F69" s="123"/>
    </row>
    <row r="70" spans="1:6" ht="15" x14ac:dyDescent="0.25">
      <c r="A70" s="120">
        <v>17</v>
      </c>
      <c r="B70" s="121"/>
      <c r="C70" s="129"/>
      <c r="D70" s="134"/>
      <c r="E70" s="135"/>
      <c r="F70" s="123"/>
    </row>
    <row r="71" spans="1:6" ht="15" x14ac:dyDescent="0.25">
      <c r="A71" s="120">
        <v>18</v>
      </c>
      <c r="B71" s="121"/>
      <c r="C71" s="129"/>
      <c r="D71" s="134"/>
      <c r="E71" s="135"/>
      <c r="F71" s="123"/>
    </row>
    <row r="72" spans="1:6" ht="15" x14ac:dyDescent="0.25">
      <c r="A72" s="120"/>
      <c r="B72" s="137"/>
      <c r="C72" s="138" t="s">
        <v>57</v>
      </c>
      <c r="D72" s="134"/>
      <c r="E72" s="139">
        <v>742.9</v>
      </c>
      <c r="F72" s="139">
        <v>740</v>
      </c>
    </row>
    <row r="73" spans="1:6" ht="15" x14ac:dyDescent="0.25">
      <c r="A73" s="275" t="s">
        <v>62</v>
      </c>
      <c r="B73" s="275"/>
      <c r="C73" s="275"/>
      <c r="D73" s="275"/>
      <c r="E73" s="275"/>
      <c r="F73" s="119"/>
    </row>
    <row r="74" spans="1:6" ht="15" x14ac:dyDescent="0.25">
      <c r="A74" s="120">
        <v>1</v>
      </c>
      <c r="B74" s="121" t="s">
        <v>20</v>
      </c>
      <c r="C74" s="140" t="s">
        <v>103</v>
      </c>
      <c r="D74" s="131" t="s">
        <v>109</v>
      </c>
      <c r="E74" s="123">
        <v>20</v>
      </c>
      <c r="F74" s="123">
        <v>20</v>
      </c>
    </row>
    <row r="75" spans="1:6" ht="15" x14ac:dyDescent="0.25">
      <c r="A75" s="120">
        <v>2</v>
      </c>
      <c r="B75" s="121" t="s">
        <v>20</v>
      </c>
      <c r="C75" s="273" t="s">
        <v>104</v>
      </c>
      <c r="D75" s="131" t="s">
        <v>110</v>
      </c>
      <c r="E75" s="123">
        <v>5</v>
      </c>
      <c r="F75" s="123">
        <v>5</v>
      </c>
    </row>
    <row r="76" spans="1:6" ht="15" x14ac:dyDescent="0.25">
      <c r="A76" s="120">
        <v>3</v>
      </c>
      <c r="B76" s="121" t="s">
        <v>20</v>
      </c>
      <c r="C76" s="273"/>
      <c r="D76" s="131" t="s">
        <v>111</v>
      </c>
      <c r="E76" s="123">
        <v>5</v>
      </c>
      <c r="F76" s="123">
        <v>5</v>
      </c>
    </row>
    <row r="77" spans="1:6" ht="15" x14ac:dyDescent="0.25">
      <c r="A77" s="120">
        <v>4</v>
      </c>
      <c r="B77" s="121" t="s">
        <v>20</v>
      </c>
      <c r="C77" s="273"/>
      <c r="D77" s="131" t="s">
        <v>112</v>
      </c>
      <c r="E77" s="123">
        <v>15</v>
      </c>
      <c r="F77" s="123">
        <v>15</v>
      </c>
    </row>
    <row r="78" spans="1:6" ht="15" x14ac:dyDescent="0.25">
      <c r="A78" s="120">
        <v>5</v>
      </c>
      <c r="B78" s="121" t="s">
        <v>20</v>
      </c>
      <c r="C78" s="273"/>
      <c r="D78" s="121" t="s">
        <v>113</v>
      </c>
      <c r="E78" s="123">
        <v>20</v>
      </c>
      <c r="F78" s="123">
        <v>20</v>
      </c>
    </row>
    <row r="79" spans="1:6" ht="15" x14ac:dyDescent="0.25">
      <c r="A79" s="120">
        <v>6</v>
      </c>
      <c r="B79" s="121" t="s">
        <v>20</v>
      </c>
      <c r="C79" s="273"/>
      <c r="D79" s="121" t="s">
        <v>114</v>
      </c>
      <c r="E79" s="123">
        <v>20</v>
      </c>
      <c r="F79" s="123">
        <v>20</v>
      </c>
    </row>
    <row r="80" spans="1:6" ht="15" x14ac:dyDescent="0.25">
      <c r="A80" s="120">
        <v>7</v>
      </c>
      <c r="B80" s="121" t="s">
        <v>20</v>
      </c>
      <c r="C80" s="276" t="s">
        <v>105</v>
      </c>
      <c r="D80" s="121" t="s">
        <v>115</v>
      </c>
      <c r="E80" s="123">
        <v>20</v>
      </c>
      <c r="F80" s="123">
        <v>20</v>
      </c>
    </row>
    <row r="81" spans="1:6" ht="15" x14ac:dyDescent="0.25">
      <c r="A81" s="120">
        <v>8</v>
      </c>
      <c r="B81" s="121" t="s">
        <v>20</v>
      </c>
      <c r="C81" s="276"/>
      <c r="D81" s="121" t="s">
        <v>116</v>
      </c>
      <c r="E81" s="123">
        <v>10</v>
      </c>
      <c r="F81" s="123">
        <v>10</v>
      </c>
    </row>
    <row r="82" spans="1:6" ht="15" x14ac:dyDescent="0.25">
      <c r="A82" s="120">
        <v>9</v>
      </c>
      <c r="B82" s="121" t="s">
        <v>20</v>
      </c>
      <c r="C82" s="276"/>
      <c r="D82" s="121" t="s">
        <v>117</v>
      </c>
      <c r="E82" s="123">
        <v>10</v>
      </c>
      <c r="F82" s="123">
        <v>10</v>
      </c>
    </row>
    <row r="83" spans="1:6" ht="15" x14ac:dyDescent="0.25">
      <c r="A83" s="120">
        <v>10</v>
      </c>
      <c r="B83" s="121" t="s">
        <v>20</v>
      </c>
      <c r="C83" s="276"/>
      <c r="D83" s="121" t="s">
        <v>118</v>
      </c>
      <c r="E83" s="123">
        <v>10</v>
      </c>
      <c r="F83" s="123">
        <v>10</v>
      </c>
    </row>
    <row r="84" spans="1:6" ht="15" x14ac:dyDescent="0.25">
      <c r="A84" s="120">
        <v>11</v>
      </c>
      <c r="B84" s="121" t="s">
        <v>20</v>
      </c>
      <c r="C84" s="276"/>
      <c r="D84" s="121" t="s">
        <v>119</v>
      </c>
      <c r="E84" s="123">
        <v>20</v>
      </c>
      <c r="F84" s="123">
        <v>20</v>
      </c>
    </row>
    <row r="85" spans="1:6" ht="15" x14ac:dyDescent="0.25">
      <c r="A85" s="120">
        <v>12</v>
      </c>
      <c r="B85" s="121" t="s">
        <v>20</v>
      </c>
      <c r="C85" s="273" t="s">
        <v>106</v>
      </c>
      <c r="D85" s="121" t="s">
        <v>120</v>
      </c>
      <c r="E85" s="123">
        <v>20</v>
      </c>
      <c r="F85" s="123">
        <v>20</v>
      </c>
    </row>
    <row r="86" spans="1:6" ht="15" x14ac:dyDescent="0.25">
      <c r="A86" s="120">
        <v>13</v>
      </c>
      <c r="B86" s="121" t="s">
        <v>20</v>
      </c>
      <c r="C86" s="273"/>
      <c r="D86" s="121" t="s">
        <v>121</v>
      </c>
      <c r="E86" s="123">
        <v>20</v>
      </c>
      <c r="F86" s="123">
        <v>20</v>
      </c>
    </row>
    <row r="87" spans="1:6" ht="15" x14ac:dyDescent="0.25">
      <c r="A87" s="120">
        <v>14</v>
      </c>
      <c r="B87" s="121" t="s">
        <v>20</v>
      </c>
      <c r="C87" s="121" t="s">
        <v>107</v>
      </c>
      <c r="D87" s="121" t="s">
        <v>122</v>
      </c>
      <c r="E87" s="123">
        <v>20</v>
      </c>
      <c r="F87" s="123">
        <v>20</v>
      </c>
    </row>
    <row r="88" spans="1:6" ht="15" x14ac:dyDescent="0.25">
      <c r="A88" s="120">
        <v>15</v>
      </c>
      <c r="B88" s="121" t="s">
        <v>20</v>
      </c>
      <c r="C88" s="121" t="s">
        <v>108</v>
      </c>
      <c r="D88" s="121" t="s">
        <v>123</v>
      </c>
      <c r="E88" s="123">
        <v>20</v>
      </c>
      <c r="F88" s="123">
        <v>20</v>
      </c>
    </row>
    <row r="89" spans="1:6" ht="30" x14ac:dyDescent="0.25">
      <c r="A89" s="120">
        <v>16</v>
      </c>
      <c r="B89" s="121" t="s">
        <v>20</v>
      </c>
      <c r="C89" s="121" t="s">
        <v>139</v>
      </c>
      <c r="D89" s="121" t="s">
        <v>145</v>
      </c>
      <c r="E89" s="123">
        <v>140</v>
      </c>
      <c r="F89" s="123">
        <v>140</v>
      </c>
    </row>
    <row r="90" spans="1:6" ht="15" x14ac:dyDescent="0.25">
      <c r="A90" s="120">
        <v>17</v>
      </c>
      <c r="B90" s="121" t="s">
        <v>20</v>
      </c>
      <c r="C90" s="121" t="s">
        <v>140</v>
      </c>
      <c r="D90" s="121" t="s">
        <v>146</v>
      </c>
      <c r="E90" s="123">
        <v>10</v>
      </c>
      <c r="F90" s="123">
        <v>10</v>
      </c>
    </row>
    <row r="91" spans="1:6" ht="30" x14ac:dyDescent="0.25">
      <c r="A91" s="120">
        <v>18</v>
      </c>
      <c r="B91" s="121" t="s">
        <v>20</v>
      </c>
      <c r="C91" s="121" t="s">
        <v>141</v>
      </c>
      <c r="D91" s="121" t="s">
        <v>147</v>
      </c>
      <c r="E91" s="123">
        <v>60</v>
      </c>
      <c r="F91" s="123">
        <v>60</v>
      </c>
    </row>
    <row r="92" spans="1:6" ht="15" x14ac:dyDescent="0.25">
      <c r="A92" s="120">
        <v>19</v>
      </c>
      <c r="B92" s="121" t="s">
        <v>20</v>
      </c>
      <c r="C92" s="121" t="s">
        <v>142</v>
      </c>
      <c r="D92" s="121" t="s">
        <v>148</v>
      </c>
      <c r="E92" s="123">
        <v>10</v>
      </c>
      <c r="F92" s="123">
        <v>10</v>
      </c>
    </row>
    <row r="93" spans="1:6" ht="30" x14ac:dyDescent="0.25">
      <c r="A93" s="120">
        <v>20</v>
      </c>
      <c r="B93" s="121" t="s">
        <v>20</v>
      </c>
      <c r="C93" s="121" t="s">
        <v>143</v>
      </c>
      <c r="D93" s="141" t="s">
        <v>145</v>
      </c>
      <c r="E93" s="123">
        <v>33.6</v>
      </c>
      <c r="F93" s="123">
        <v>33.6</v>
      </c>
    </row>
    <row r="94" spans="1:6" ht="15" x14ac:dyDescent="0.25">
      <c r="A94" s="120">
        <v>21</v>
      </c>
      <c r="B94" s="121" t="s">
        <v>20</v>
      </c>
      <c r="C94" s="121" t="s">
        <v>144</v>
      </c>
      <c r="D94" s="141" t="s">
        <v>46</v>
      </c>
      <c r="E94" s="123">
        <v>20</v>
      </c>
      <c r="F94" s="123">
        <v>20</v>
      </c>
    </row>
    <row r="95" spans="1:6" ht="15" x14ac:dyDescent="0.25">
      <c r="A95" s="120">
        <v>22</v>
      </c>
      <c r="B95" s="121" t="s">
        <v>20</v>
      </c>
      <c r="C95" s="121" t="s">
        <v>151</v>
      </c>
      <c r="D95" s="141" t="s">
        <v>154</v>
      </c>
      <c r="E95" s="123">
        <v>10</v>
      </c>
      <c r="F95" s="123">
        <v>10</v>
      </c>
    </row>
    <row r="96" spans="1:6" ht="15" x14ac:dyDescent="0.25">
      <c r="A96" s="120">
        <v>23</v>
      </c>
      <c r="B96" s="121" t="s">
        <v>20</v>
      </c>
      <c r="C96" s="121" t="s">
        <v>152</v>
      </c>
      <c r="D96" s="141" t="s">
        <v>155</v>
      </c>
      <c r="E96" s="123">
        <v>20</v>
      </c>
      <c r="F96" s="123">
        <v>20</v>
      </c>
    </row>
    <row r="97" spans="1:6" ht="15" x14ac:dyDescent="0.25">
      <c r="A97" s="120">
        <v>24</v>
      </c>
      <c r="B97" s="121" t="s">
        <v>20</v>
      </c>
      <c r="C97" s="121" t="s">
        <v>153</v>
      </c>
      <c r="D97" s="141" t="s">
        <v>156</v>
      </c>
      <c r="E97" s="123">
        <v>20</v>
      </c>
      <c r="F97" s="123">
        <v>20</v>
      </c>
    </row>
    <row r="98" spans="1:6" ht="30" x14ac:dyDescent="0.25">
      <c r="A98" s="120">
        <v>25</v>
      </c>
      <c r="B98" s="121" t="s">
        <v>20</v>
      </c>
      <c r="C98" s="121" t="s">
        <v>280</v>
      </c>
      <c r="D98" s="141" t="s">
        <v>281</v>
      </c>
      <c r="E98" s="123">
        <v>15</v>
      </c>
      <c r="F98" s="123">
        <v>15</v>
      </c>
    </row>
    <row r="99" spans="1:6" ht="30" x14ac:dyDescent="0.25">
      <c r="A99" s="120">
        <v>26</v>
      </c>
      <c r="B99" s="121" t="s">
        <v>20</v>
      </c>
      <c r="C99" s="121" t="s">
        <v>289</v>
      </c>
      <c r="D99" s="141" t="s">
        <v>292</v>
      </c>
      <c r="E99" s="123">
        <v>10</v>
      </c>
      <c r="F99" s="123">
        <v>10</v>
      </c>
    </row>
    <row r="100" spans="1:6" ht="30" x14ac:dyDescent="0.25">
      <c r="A100" s="120">
        <v>27</v>
      </c>
      <c r="B100" s="121" t="s">
        <v>20</v>
      </c>
      <c r="C100" s="121" t="s">
        <v>290</v>
      </c>
      <c r="D100" s="141" t="s">
        <v>293</v>
      </c>
      <c r="E100" s="123">
        <v>5</v>
      </c>
      <c r="F100" s="123">
        <v>5</v>
      </c>
    </row>
    <row r="101" spans="1:6" ht="30" x14ac:dyDescent="0.25">
      <c r="A101" s="120">
        <v>28</v>
      </c>
      <c r="B101" s="121" t="s">
        <v>20</v>
      </c>
      <c r="C101" s="121" t="s">
        <v>291</v>
      </c>
      <c r="D101" s="141" t="s">
        <v>294</v>
      </c>
      <c r="E101" s="123">
        <v>10</v>
      </c>
      <c r="F101" s="123">
        <v>10</v>
      </c>
    </row>
    <row r="102" spans="1:6" ht="30" x14ac:dyDescent="0.25">
      <c r="A102" s="120">
        <v>29</v>
      </c>
      <c r="B102" s="121" t="s">
        <v>20</v>
      </c>
      <c r="C102" s="121" t="s">
        <v>302</v>
      </c>
      <c r="D102" s="141" t="s">
        <v>307</v>
      </c>
      <c r="E102" s="123">
        <v>65</v>
      </c>
      <c r="F102" s="123">
        <v>65</v>
      </c>
    </row>
    <row r="103" spans="1:6" ht="30" x14ac:dyDescent="0.25">
      <c r="A103" s="120">
        <v>30</v>
      </c>
      <c r="B103" s="121" t="s">
        <v>20</v>
      </c>
      <c r="C103" s="121" t="s">
        <v>303</v>
      </c>
      <c r="D103" s="141" t="s">
        <v>308</v>
      </c>
      <c r="E103" s="123">
        <v>6</v>
      </c>
      <c r="F103" s="123">
        <v>6</v>
      </c>
    </row>
    <row r="104" spans="1:6" ht="30" x14ac:dyDescent="0.25">
      <c r="A104" s="120">
        <v>31</v>
      </c>
      <c r="B104" s="121" t="s">
        <v>20</v>
      </c>
      <c r="C104" s="121" t="s">
        <v>304</v>
      </c>
      <c r="D104" s="141" t="s">
        <v>309</v>
      </c>
      <c r="E104" s="123">
        <v>5</v>
      </c>
      <c r="F104" s="123">
        <v>5</v>
      </c>
    </row>
    <row r="105" spans="1:6" ht="15" x14ac:dyDescent="0.2">
      <c r="A105" s="123">
        <v>32</v>
      </c>
      <c r="B105" s="123" t="s">
        <v>20</v>
      </c>
      <c r="C105" s="123"/>
      <c r="D105" s="123"/>
      <c r="E105" s="123"/>
      <c r="F105" s="123"/>
    </row>
    <row r="106" spans="1:6" ht="15" x14ac:dyDescent="0.2">
      <c r="A106" s="123">
        <v>33</v>
      </c>
      <c r="B106" s="123" t="s">
        <v>20</v>
      </c>
      <c r="C106" s="123"/>
      <c r="D106" s="123"/>
      <c r="E106" s="123"/>
      <c r="F106" s="123"/>
    </row>
    <row r="107" spans="1:6" ht="20.25" x14ac:dyDescent="0.3">
      <c r="A107" s="120"/>
      <c r="B107" s="142"/>
      <c r="C107" s="267" t="s">
        <v>57</v>
      </c>
      <c r="D107" s="267"/>
      <c r="E107" s="143">
        <v>674.6</v>
      </c>
      <c r="F107" s="143">
        <v>674.6</v>
      </c>
    </row>
    <row r="108" spans="1:6" ht="20.25" x14ac:dyDescent="0.3">
      <c r="A108" s="120"/>
      <c r="B108" s="142"/>
      <c r="C108" s="120"/>
      <c r="D108" s="120"/>
      <c r="E108" s="120"/>
      <c r="F108" s="133"/>
    </row>
    <row r="109" spans="1:6" ht="20.25" x14ac:dyDescent="0.3">
      <c r="A109" s="120"/>
      <c r="B109" s="142"/>
      <c r="C109" s="120"/>
      <c r="D109" s="120"/>
      <c r="E109" s="120"/>
      <c r="F109" s="133"/>
    </row>
    <row r="110" spans="1:6" ht="20.25" x14ac:dyDescent="0.3">
      <c r="A110" s="120"/>
      <c r="B110" s="142"/>
      <c r="C110" s="120"/>
      <c r="D110" s="120"/>
      <c r="E110" s="120"/>
      <c r="F110" s="133"/>
    </row>
    <row r="111" spans="1:6" ht="20.25" x14ac:dyDescent="0.3">
      <c r="A111" s="120"/>
      <c r="B111" s="142"/>
      <c r="C111" s="120"/>
      <c r="D111" s="120"/>
      <c r="E111" s="120"/>
      <c r="F111" s="133"/>
    </row>
    <row r="112" spans="1:6" ht="15" x14ac:dyDescent="0.25">
      <c r="A112" s="120"/>
      <c r="B112" s="144" t="s">
        <v>21</v>
      </c>
      <c r="C112" s="120"/>
      <c r="D112" s="120"/>
      <c r="E112" s="143">
        <v>3622.1</v>
      </c>
      <c r="F112" s="143">
        <v>3276.6</v>
      </c>
    </row>
    <row r="113" spans="1:6" ht="15" x14ac:dyDescent="0.25">
      <c r="A113" s="115"/>
      <c r="B113" s="115"/>
      <c r="C113" s="115"/>
      <c r="D113" s="115"/>
      <c r="E113" s="115"/>
      <c r="F113" s="114"/>
    </row>
    <row r="114" spans="1:6" ht="15" x14ac:dyDescent="0.25">
      <c r="A114" s="115"/>
      <c r="B114" s="115"/>
      <c r="C114" s="115"/>
      <c r="D114" s="115"/>
      <c r="E114" s="155"/>
      <c r="F114" s="114"/>
    </row>
    <row r="115" spans="1:6" ht="15" x14ac:dyDescent="0.25">
      <c r="A115" s="145" t="s">
        <v>422</v>
      </c>
      <c r="B115" s="114"/>
      <c r="C115" s="145"/>
      <c r="D115" s="145"/>
      <c r="E115" s="114"/>
      <c r="F115" s="145" t="s">
        <v>423</v>
      </c>
    </row>
    <row r="116" spans="1:6" ht="15" x14ac:dyDescent="0.25">
      <c r="A116" s="145" t="s">
        <v>160</v>
      </c>
      <c r="B116" s="114"/>
      <c r="C116" s="115"/>
      <c r="D116" s="115"/>
      <c r="E116" s="115"/>
      <c r="F116" s="114"/>
    </row>
    <row r="117" spans="1:6" ht="15" x14ac:dyDescent="0.25">
      <c r="A117" s="114"/>
      <c r="B117" s="114"/>
      <c r="C117" s="114"/>
      <c r="D117" s="114"/>
      <c r="E117" s="114"/>
      <c r="F117" s="114"/>
    </row>
    <row r="118" spans="1:6" ht="15" x14ac:dyDescent="0.25">
      <c r="A118" s="114"/>
      <c r="B118" s="114"/>
      <c r="C118" s="114"/>
      <c r="D118" s="114"/>
      <c r="E118" s="114"/>
      <c r="F118" s="114"/>
    </row>
    <row r="119" spans="1:6" ht="15" x14ac:dyDescent="0.25">
      <c r="A119" s="114"/>
      <c r="B119" s="114"/>
      <c r="C119" s="114"/>
      <c r="D119" s="114"/>
      <c r="E119" s="114"/>
      <c r="F119" s="114"/>
    </row>
    <row r="120" spans="1:6" ht="15" x14ac:dyDescent="0.25">
      <c r="A120" s="114"/>
      <c r="B120" s="114"/>
      <c r="C120" s="114"/>
      <c r="D120" s="114"/>
      <c r="E120" s="114"/>
      <c r="F120" s="114"/>
    </row>
    <row r="121" spans="1:6" ht="15" x14ac:dyDescent="0.25">
      <c r="A121" s="114"/>
      <c r="B121" s="114"/>
      <c r="C121" s="114"/>
      <c r="D121" s="114"/>
      <c r="E121" s="114"/>
      <c r="F121" s="114"/>
    </row>
    <row r="122" spans="1:6" ht="15" x14ac:dyDescent="0.25">
      <c r="A122" s="114"/>
      <c r="B122" s="114"/>
      <c r="C122" s="114"/>
      <c r="D122" s="114"/>
      <c r="E122" s="114"/>
      <c r="F122" s="114"/>
    </row>
    <row r="123" spans="1:6" ht="15" x14ac:dyDescent="0.25">
      <c r="A123" s="146" t="s">
        <v>63</v>
      </c>
      <c r="B123" s="146"/>
      <c r="C123" s="114"/>
      <c r="D123" s="114"/>
      <c r="E123" s="114"/>
      <c r="F123" s="114"/>
    </row>
    <row r="124" spans="1:6" ht="15" x14ac:dyDescent="0.25">
      <c r="A124" s="146" t="s">
        <v>64</v>
      </c>
      <c r="B124" s="146"/>
      <c r="C124" s="114"/>
      <c r="D124" s="114"/>
      <c r="E124" s="114"/>
      <c r="F124" s="114"/>
    </row>
  </sheetData>
  <mergeCells count="22">
    <mergeCell ref="A1:F1"/>
    <mergeCell ref="A2:F2"/>
    <mergeCell ref="C26:C32"/>
    <mergeCell ref="D26:D32"/>
    <mergeCell ref="A6:E6"/>
    <mergeCell ref="A13:E13"/>
    <mergeCell ref="A18:E18"/>
    <mergeCell ref="A24:E24"/>
    <mergeCell ref="C107:D107"/>
    <mergeCell ref="C40:C45"/>
    <mergeCell ref="D40:D45"/>
    <mergeCell ref="C63:C64"/>
    <mergeCell ref="D63:D64"/>
    <mergeCell ref="C55:C56"/>
    <mergeCell ref="D55:D56"/>
    <mergeCell ref="A73:E73"/>
    <mergeCell ref="C75:C79"/>
    <mergeCell ref="A52:E52"/>
    <mergeCell ref="C53:C54"/>
    <mergeCell ref="D53:D54"/>
    <mergeCell ref="C80:C84"/>
    <mergeCell ref="C85:C8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9"/>
  <sheetViews>
    <sheetView workbookViewId="0">
      <selection activeCell="G7" sqref="G7:G35"/>
    </sheetView>
  </sheetViews>
  <sheetFormatPr defaultRowHeight="12.75" x14ac:dyDescent="0.2"/>
  <cols>
    <col min="1" max="1" width="6" customWidth="1"/>
    <col min="2" max="2" width="14.85546875" customWidth="1"/>
    <col min="3" max="3" width="8" customWidth="1"/>
    <col min="4" max="4" width="15.7109375" customWidth="1"/>
    <col min="5" max="5" width="44.42578125" customWidth="1"/>
    <col min="6" max="6" width="7.42578125" customWidth="1"/>
    <col min="7" max="7" width="8.42578125" customWidth="1"/>
  </cols>
  <sheetData>
    <row r="2" spans="1:7" ht="15" x14ac:dyDescent="0.25">
      <c r="A2" s="39" t="s">
        <v>310</v>
      </c>
      <c r="B2" s="39"/>
      <c r="C2" s="39"/>
      <c r="D2" s="39"/>
      <c r="E2" s="39"/>
      <c r="F2" s="39"/>
      <c r="G2" s="39"/>
    </row>
    <row r="5" spans="1:7" ht="25.5" x14ac:dyDescent="0.2">
      <c r="A5" s="40" t="s">
        <v>0</v>
      </c>
      <c r="B5" s="41" t="s">
        <v>1</v>
      </c>
      <c r="C5" s="41" t="s">
        <v>70</v>
      </c>
      <c r="D5" s="41" t="s">
        <v>2</v>
      </c>
      <c r="E5" s="41" t="s">
        <v>3</v>
      </c>
      <c r="F5" s="42" t="s">
        <v>4</v>
      </c>
      <c r="G5" s="42" t="s">
        <v>311</v>
      </c>
    </row>
    <row r="6" spans="1:7" x14ac:dyDescent="0.2">
      <c r="A6" s="282" t="s">
        <v>23</v>
      </c>
      <c r="B6" s="283"/>
      <c r="C6" s="284"/>
      <c r="D6" s="284"/>
      <c r="E6" s="285"/>
      <c r="F6" s="43">
        <v>5000</v>
      </c>
      <c r="G6" s="44"/>
    </row>
    <row r="7" spans="1:7" x14ac:dyDescent="0.2">
      <c r="A7" s="45">
        <v>1</v>
      </c>
      <c r="B7" s="46" t="s">
        <v>29</v>
      </c>
      <c r="C7" s="47">
        <v>709</v>
      </c>
      <c r="D7" s="48" t="s">
        <v>312</v>
      </c>
      <c r="E7" s="49" t="s">
        <v>242</v>
      </c>
      <c r="F7" s="50">
        <v>458.8</v>
      </c>
      <c r="G7" s="50">
        <f>114.2+265.8</f>
        <v>380</v>
      </c>
    </row>
    <row r="8" spans="1:7" x14ac:dyDescent="0.2">
      <c r="A8" s="45">
        <v>2</v>
      </c>
      <c r="B8" s="46" t="s">
        <v>24</v>
      </c>
      <c r="C8" s="47">
        <v>708</v>
      </c>
      <c r="D8" s="48" t="s">
        <v>313</v>
      </c>
      <c r="E8" s="49" t="s">
        <v>25</v>
      </c>
      <c r="F8" s="50">
        <v>497</v>
      </c>
      <c r="G8" s="50">
        <v>497</v>
      </c>
    </row>
    <row r="9" spans="1:7" ht="25.5" x14ac:dyDescent="0.2">
      <c r="A9" s="45">
        <v>3</v>
      </c>
      <c r="B9" s="46" t="s">
        <v>51</v>
      </c>
      <c r="C9" s="47">
        <v>706</v>
      </c>
      <c r="D9" s="48" t="s">
        <v>314</v>
      </c>
      <c r="E9" s="49" t="s">
        <v>315</v>
      </c>
      <c r="F9" s="50">
        <v>76.099999999999994</v>
      </c>
      <c r="G9" s="50">
        <v>76.099999999999994</v>
      </c>
    </row>
    <row r="10" spans="1:7" x14ac:dyDescent="0.2">
      <c r="A10" s="45">
        <v>4</v>
      </c>
      <c r="B10" s="46" t="s">
        <v>24</v>
      </c>
      <c r="C10" s="47">
        <v>708</v>
      </c>
      <c r="D10" s="48" t="s">
        <v>316</v>
      </c>
      <c r="E10" s="49" t="s">
        <v>317</v>
      </c>
      <c r="F10" s="50">
        <v>277</v>
      </c>
      <c r="G10" s="50">
        <v>277</v>
      </c>
    </row>
    <row r="11" spans="1:7" x14ac:dyDescent="0.2">
      <c r="A11" s="45">
        <v>5</v>
      </c>
      <c r="B11" s="46" t="s">
        <v>28</v>
      </c>
      <c r="C11" s="47">
        <v>708</v>
      </c>
      <c r="D11" s="48" t="s">
        <v>318</v>
      </c>
      <c r="E11" s="49" t="s">
        <v>317</v>
      </c>
      <c r="F11" s="50">
        <v>420</v>
      </c>
      <c r="G11" s="50">
        <v>398.2</v>
      </c>
    </row>
    <row r="12" spans="1:7" ht="25.5" x14ac:dyDescent="0.2">
      <c r="A12" s="45">
        <v>6</v>
      </c>
      <c r="B12" s="46" t="s">
        <v>24</v>
      </c>
      <c r="C12" s="47">
        <v>708</v>
      </c>
      <c r="D12" s="48" t="s">
        <v>319</v>
      </c>
      <c r="E12" s="49" t="s">
        <v>246</v>
      </c>
      <c r="F12" s="50">
        <v>10</v>
      </c>
      <c r="G12" s="50">
        <v>10</v>
      </c>
    </row>
    <row r="13" spans="1:7" x14ac:dyDescent="0.2">
      <c r="A13" s="45">
        <v>7</v>
      </c>
      <c r="B13" s="46" t="s">
        <v>26</v>
      </c>
      <c r="C13" s="47">
        <v>702</v>
      </c>
      <c r="D13" s="48" t="s">
        <v>320</v>
      </c>
      <c r="E13" s="51" t="s">
        <v>321</v>
      </c>
      <c r="F13" s="50">
        <v>72.3</v>
      </c>
      <c r="G13" s="50">
        <v>72.3</v>
      </c>
    </row>
    <row r="14" spans="1:7" x14ac:dyDescent="0.2">
      <c r="A14" s="45">
        <v>8</v>
      </c>
      <c r="B14" s="46" t="s">
        <v>24</v>
      </c>
      <c r="C14" s="47">
        <v>708</v>
      </c>
      <c r="D14" s="48" t="s">
        <v>322</v>
      </c>
      <c r="E14" s="49" t="s">
        <v>323</v>
      </c>
      <c r="F14" s="50">
        <v>303</v>
      </c>
      <c r="G14" s="50">
        <v>303</v>
      </c>
    </row>
    <row r="15" spans="1:7" x14ac:dyDescent="0.2">
      <c r="A15" s="45">
        <v>9</v>
      </c>
      <c r="B15" s="46" t="s">
        <v>24</v>
      </c>
      <c r="C15" s="47">
        <v>708</v>
      </c>
      <c r="D15" s="48" t="s">
        <v>324</v>
      </c>
      <c r="E15" s="49" t="s">
        <v>325</v>
      </c>
      <c r="F15" s="50">
        <v>20</v>
      </c>
      <c r="G15" s="50">
        <v>20</v>
      </c>
    </row>
    <row r="16" spans="1:7" x14ac:dyDescent="0.2">
      <c r="A16" s="45">
        <v>10</v>
      </c>
      <c r="B16" s="46" t="s">
        <v>326</v>
      </c>
      <c r="C16" s="47">
        <v>710</v>
      </c>
      <c r="D16" s="48" t="s">
        <v>327</v>
      </c>
      <c r="E16" s="49" t="s">
        <v>66</v>
      </c>
      <c r="F16" s="50">
        <v>20</v>
      </c>
      <c r="G16" s="50">
        <v>20</v>
      </c>
    </row>
    <row r="17" spans="1:7" x14ac:dyDescent="0.2">
      <c r="A17" s="45">
        <v>11</v>
      </c>
      <c r="B17" s="46" t="s">
        <v>326</v>
      </c>
      <c r="C17" s="47">
        <v>710</v>
      </c>
      <c r="D17" s="48" t="s">
        <v>328</v>
      </c>
      <c r="E17" s="49" t="s">
        <v>329</v>
      </c>
      <c r="F17" s="50">
        <v>15</v>
      </c>
      <c r="G17" s="50">
        <v>15</v>
      </c>
    </row>
    <row r="18" spans="1:7" x14ac:dyDescent="0.2">
      <c r="A18" s="45">
        <v>12</v>
      </c>
      <c r="B18" s="46" t="s">
        <v>326</v>
      </c>
      <c r="C18" s="47">
        <v>710</v>
      </c>
      <c r="D18" s="48" t="s">
        <v>330</v>
      </c>
      <c r="E18" s="49" t="s">
        <v>255</v>
      </c>
      <c r="F18" s="50">
        <v>15</v>
      </c>
      <c r="G18" s="50">
        <v>15</v>
      </c>
    </row>
    <row r="19" spans="1:7" x14ac:dyDescent="0.2">
      <c r="A19" s="45">
        <v>13</v>
      </c>
      <c r="B19" s="46" t="s">
        <v>326</v>
      </c>
      <c r="C19" s="47">
        <v>710</v>
      </c>
      <c r="D19" s="48" t="s">
        <v>331</v>
      </c>
      <c r="E19" s="49" t="s">
        <v>332</v>
      </c>
      <c r="F19" s="50">
        <v>20</v>
      </c>
      <c r="G19" s="50">
        <v>20</v>
      </c>
    </row>
    <row r="20" spans="1:7" x14ac:dyDescent="0.2">
      <c r="A20" s="45">
        <v>14</v>
      </c>
      <c r="B20" s="46" t="s">
        <v>326</v>
      </c>
      <c r="C20" s="47">
        <v>710</v>
      </c>
      <c r="D20" s="48" t="s">
        <v>333</v>
      </c>
      <c r="E20" s="49" t="s">
        <v>257</v>
      </c>
      <c r="F20" s="50">
        <v>15</v>
      </c>
      <c r="G20" s="50">
        <v>15</v>
      </c>
    </row>
    <row r="21" spans="1:7" x14ac:dyDescent="0.2">
      <c r="A21" s="45">
        <v>15</v>
      </c>
      <c r="B21" s="46" t="s">
        <v>326</v>
      </c>
      <c r="C21" s="47">
        <v>710</v>
      </c>
      <c r="D21" s="48" t="s">
        <v>334</v>
      </c>
      <c r="E21" s="49" t="s">
        <v>258</v>
      </c>
      <c r="F21" s="50">
        <v>25</v>
      </c>
      <c r="G21" s="50">
        <v>25</v>
      </c>
    </row>
    <row r="22" spans="1:7" ht="25.5" x14ac:dyDescent="0.2">
      <c r="A22" s="45">
        <v>16</v>
      </c>
      <c r="B22" s="46" t="s">
        <v>52</v>
      </c>
      <c r="C22" s="47">
        <v>706</v>
      </c>
      <c r="D22" s="48" t="s">
        <v>335</v>
      </c>
      <c r="E22" s="49" t="s">
        <v>336</v>
      </c>
      <c r="F22" s="50">
        <v>28</v>
      </c>
      <c r="G22" s="50">
        <v>27.8</v>
      </c>
    </row>
    <row r="23" spans="1:7" x14ac:dyDescent="0.2">
      <c r="A23" s="45">
        <v>17</v>
      </c>
      <c r="B23" s="46" t="s">
        <v>29</v>
      </c>
      <c r="C23" s="47">
        <v>709</v>
      </c>
      <c r="D23" s="48" t="s">
        <v>337</v>
      </c>
      <c r="E23" s="49" t="s">
        <v>267</v>
      </c>
      <c r="F23" s="50">
        <v>116.8</v>
      </c>
      <c r="G23" s="50">
        <v>93</v>
      </c>
    </row>
    <row r="24" spans="1:7" s="57" customFormat="1" x14ac:dyDescent="0.2">
      <c r="A24" s="52">
        <v>18</v>
      </c>
      <c r="B24" s="53" t="s">
        <v>326</v>
      </c>
      <c r="C24" s="54">
        <v>710</v>
      </c>
      <c r="D24" s="54" t="s">
        <v>338</v>
      </c>
      <c r="E24" s="55" t="s">
        <v>269</v>
      </c>
      <c r="F24" s="56">
        <v>20</v>
      </c>
      <c r="G24" s="56">
        <v>20</v>
      </c>
    </row>
    <row r="25" spans="1:7" x14ac:dyDescent="0.2">
      <c r="A25" s="45">
        <v>19</v>
      </c>
      <c r="B25" s="46" t="s">
        <v>326</v>
      </c>
      <c r="C25" s="47">
        <v>710</v>
      </c>
      <c r="D25" s="48" t="s">
        <v>339</v>
      </c>
      <c r="E25" s="49" t="s">
        <v>340</v>
      </c>
      <c r="F25" s="50">
        <v>10</v>
      </c>
      <c r="G25" s="50">
        <v>10</v>
      </c>
    </row>
    <row r="26" spans="1:7" x14ac:dyDescent="0.2">
      <c r="A26" s="45">
        <v>20</v>
      </c>
      <c r="B26" s="46" t="s">
        <v>326</v>
      </c>
      <c r="C26" s="47">
        <v>710</v>
      </c>
      <c r="D26" s="48" t="s">
        <v>341</v>
      </c>
      <c r="E26" s="49" t="s">
        <v>342</v>
      </c>
      <c r="F26" s="50">
        <v>20</v>
      </c>
      <c r="G26" s="50">
        <v>20</v>
      </c>
    </row>
    <row r="27" spans="1:7" x14ac:dyDescent="0.2">
      <c r="A27" s="45">
        <v>21</v>
      </c>
      <c r="B27" s="46" t="s">
        <v>326</v>
      </c>
      <c r="C27" s="47">
        <v>710</v>
      </c>
      <c r="D27" s="48" t="s">
        <v>343</v>
      </c>
      <c r="E27" s="49" t="s">
        <v>344</v>
      </c>
      <c r="F27" s="50">
        <v>25</v>
      </c>
      <c r="G27" s="50">
        <v>25</v>
      </c>
    </row>
    <row r="28" spans="1:7" x14ac:dyDescent="0.2">
      <c r="A28" s="45">
        <v>22</v>
      </c>
      <c r="B28" s="46" t="s">
        <v>326</v>
      </c>
      <c r="C28" s="47">
        <v>710</v>
      </c>
      <c r="D28" s="48" t="s">
        <v>345</v>
      </c>
      <c r="E28" s="49" t="s">
        <v>346</v>
      </c>
      <c r="F28" s="50">
        <v>15</v>
      </c>
      <c r="G28" s="50">
        <v>15</v>
      </c>
    </row>
    <row r="29" spans="1:7" x14ac:dyDescent="0.2">
      <c r="A29" s="45">
        <v>23</v>
      </c>
      <c r="B29" s="46" t="s">
        <v>24</v>
      </c>
      <c r="C29" s="47">
        <v>708</v>
      </c>
      <c r="D29" s="48" t="s">
        <v>347</v>
      </c>
      <c r="E29" s="49" t="s">
        <v>348</v>
      </c>
      <c r="F29" s="50">
        <v>200</v>
      </c>
      <c r="G29" s="50">
        <v>200</v>
      </c>
    </row>
    <row r="30" spans="1:7" x14ac:dyDescent="0.2">
      <c r="A30" s="45">
        <v>24</v>
      </c>
      <c r="B30" s="46" t="s">
        <v>29</v>
      </c>
      <c r="C30" s="47">
        <v>709</v>
      </c>
      <c r="D30" s="48" t="s">
        <v>349</v>
      </c>
      <c r="E30" s="49" t="s">
        <v>350</v>
      </c>
      <c r="F30" s="50">
        <v>202.2</v>
      </c>
      <c r="G30" s="50">
        <v>0</v>
      </c>
    </row>
    <row r="31" spans="1:7" ht="25.5" x14ac:dyDescent="0.2">
      <c r="A31" s="45">
        <v>25</v>
      </c>
      <c r="B31" s="46" t="s">
        <v>24</v>
      </c>
      <c r="C31" s="47">
        <v>708</v>
      </c>
      <c r="D31" s="48" t="s">
        <v>351</v>
      </c>
      <c r="E31" s="49" t="s">
        <v>352</v>
      </c>
      <c r="F31" s="50">
        <v>38.1</v>
      </c>
      <c r="G31" s="50">
        <v>37.200000000000003</v>
      </c>
    </row>
    <row r="32" spans="1:7" x14ac:dyDescent="0.2">
      <c r="A32" s="45">
        <v>26</v>
      </c>
      <c r="B32" s="46" t="s">
        <v>26</v>
      </c>
      <c r="C32" s="47">
        <v>702</v>
      </c>
      <c r="D32" s="48" t="s">
        <v>353</v>
      </c>
      <c r="E32" s="51" t="s">
        <v>354</v>
      </c>
      <c r="F32" s="50">
        <v>72.3</v>
      </c>
      <c r="G32" s="50">
        <v>0</v>
      </c>
    </row>
    <row r="33" spans="1:7" ht="25.5" x14ac:dyDescent="0.2">
      <c r="A33" s="45">
        <v>27</v>
      </c>
      <c r="B33" s="46" t="s">
        <v>24</v>
      </c>
      <c r="C33" s="47">
        <v>708</v>
      </c>
      <c r="D33" s="48" t="s">
        <v>355</v>
      </c>
      <c r="E33" s="51" t="s">
        <v>356</v>
      </c>
      <c r="F33" s="50">
        <v>230</v>
      </c>
      <c r="G33" s="50">
        <v>190</v>
      </c>
    </row>
    <row r="34" spans="1:7" x14ac:dyDescent="0.2">
      <c r="A34" s="45">
        <v>28</v>
      </c>
      <c r="B34" s="46" t="s">
        <v>24</v>
      </c>
      <c r="C34" s="47">
        <v>708</v>
      </c>
      <c r="D34" s="48" t="s">
        <v>357</v>
      </c>
      <c r="E34" s="51" t="s">
        <v>358</v>
      </c>
      <c r="F34" s="50">
        <v>220</v>
      </c>
      <c r="G34" s="50">
        <v>0</v>
      </c>
    </row>
    <row r="35" spans="1:7" x14ac:dyDescent="0.2">
      <c r="A35" s="45">
        <v>29</v>
      </c>
      <c r="B35" s="46" t="s">
        <v>24</v>
      </c>
      <c r="C35" s="47">
        <v>702</v>
      </c>
      <c r="D35" s="48" t="s">
        <v>359</v>
      </c>
      <c r="E35" s="49" t="s">
        <v>360</v>
      </c>
      <c r="F35" s="50">
        <v>70.7</v>
      </c>
      <c r="G35" s="50">
        <v>0</v>
      </c>
    </row>
    <row r="36" spans="1:7" x14ac:dyDescent="0.2">
      <c r="A36" s="45"/>
      <c r="B36" s="40" t="s">
        <v>30</v>
      </c>
      <c r="C36" s="58"/>
      <c r="D36" s="59"/>
      <c r="E36" s="13"/>
      <c r="F36" s="60">
        <f>SUM(F7:F35)</f>
        <v>3512.2999999999997</v>
      </c>
      <c r="G36" s="60">
        <f>SUM(G7:G35)</f>
        <v>2781.6</v>
      </c>
    </row>
    <row r="38" spans="1:7" x14ac:dyDescent="0.2">
      <c r="A38" s="61"/>
      <c r="B38" s="61"/>
    </row>
    <row r="39" spans="1:7" ht="15" x14ac:dyDescent="0.25">
      <c r="B39" s="62" t="s">
        <v>361</v>
      </c>
      <c r="C39" s="61"/>
    </row>
  </sheetData>
  <mergeCells count="1">
    <mergeCell ref="A6:E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4"/>
  <sheetViews>
    <sheetView topLeftCell="A11" zoomScaleNormal="100" workbookViewId="0">
      <selection activeCell="E42" sqref="E42"/>
    </sheetView>
  </sheetViews>
  <sheetFormatPr defaultRowHeight="12.75" x14ac:dyDescent="0.2"/>
  <cols>
    <col min="2" max="2" width="37.85546875" customWidth="1"/>
    <col min="3" max="3" width="23.7109375" customWidth="1"/>
    <col min="4" max="4" width="68.28515625" hidden="1" customWidth="1"/>
    <col min="5" max="5" width="13.85546875" customWidth="1"/>
  </cols>
  <sheetData>
    <row r="1" spans="1:5" x14ac:dyDescent="0.2">
      <c r="A1" s="63" t="s">
        <v>362</v>
      </c>
      <c r="B1" s="13"/>
      <c r="C1" s="13"/>
      <c r="D1" s="13"/>
      <c r="E1" s="13"/>
    </row>
    <row r="2" spans="1:5" x14ac:dyDescent="0.2">
      <c r="A2" s="13"/>
      <c r="B2" s="13"/>
      <c r="C2" s="13"/>
      <c r="D2" s="13"/>
      <c r="E2" s="13"/>
    </row>
    <row r="3" spans="1:5" x14ac:dyDescent="0.2">
      <c r="A3" s="13" t="s">
        <v>0</v>
      </c>
      <c r="B3" s="13" t="s">
        <v>1</v>
      </c>
      <c r="C3" s="13" t="s">
        <v>2</v>
      </c>
      <c r="D3" s="13" t="s">
        <v>65</v>
      </c>
      <c r="E3" s="13" t="s">
        <v>4</v>
      </c>
    </row>
    <row r="4" spans="1:5" x14ac:dyDescent="0.2">
      <c r="A4" s="13" t="s">
        <v>235</v>
      </c>
      <c r="B4" s="64"/>
      <c r="C4" s="13"/>
      <c r="D4" s="13"/>
      <c r="E4" s="32">
        <v>5000</v>
      </c>
    </row>
    <row r="5" spans="1:5" x14ac:dyDescent="0.2">
      <c r="A5" s="13">
        <v>1</v>
      </c>
      <c r="B5" s="13" t="s">
        <v>45</v>
      </c>
      <c r="C5" s="13" t="s">
        <v>201</v>
      </c>
      <c r="D5" s="13" t="s">
        <v>202</v>
      </c>
      <c r="E5" s="32">
        <v>10</v>
      </c>
    </row>
    <row r="6" spans="1:5" x14ac:dyDescent="0.2">
      <c r="A6" s="13">
        <v>2</v>
      </c>
      <c r="B6" s="13" t="s">
        <v>45</v>
      </c>
      <c r="C6" s="13" t="s">
        <v>203</v>
      </c>
      <c r="D6" s="13" t="s">
        <v>204</v>
      </c>
      <c r="E6" s="32">
        <v>282.5</v>
      </c>
    </row>
    <row r="7" spans="1:5" x14ac:dyDescent="0.2">
      <c r="A7" s="13">
        <v>3</v>
      </c>
      <c r="B7" s="13" t="s">
        <v>36</v>
      </c>
      <c r="C7" s="13" t="s">
        <v>207</v>
      </c>
      <c r="D7" s="13" t="s">
        <v>219</v>
      </c>
      <c r="E7" s="32">
        <v>50</v>
      </c>
    </row>
    <row r="8" spans="1:5" x14ac:dyDescent="0.2">
      <c r="A8" s="13">
        <v>4</v>
      </c>
      <c r="B8" s="13" t="s">
        <v>37</v>
      </c>
      <c r="C8" s="13" t="s">
        <v>207</v>
      </c>
      <c r="D8" s="13" t="s">
        <v>219</v>
      </c>
      <c r="E8" s="32">
        <v>50</v>
      </c>
    </row>
    <row r="9" spans="1:5" x14ac:dyDescent="0.2">
      <c r="A9" s="13">
        <v>5</v>
      </c>
      <c r="B9" s="13" t="s">
        <v>38</v>
      </c>
      <c r="C9" s="13" t="s">
        <v>207</v>
      </c>
      <c r="D9" s="13" t="s">
        <v>219</v>
      </c>
      <c r="E9" s="32">
        <v>50</v>
      </c>
    </row>
    <row r="10" spans="1:5" x14ac:dyDescent="0.2">
      <c r="A10" s="13">
        <v>6</v>
      </c>
      <c r="B10" s="13" t="s">
        <v>39</v>
      </c>
      <c r="C10" s="13" t="s">
        <v>207</v>
      </c>
      <c r="D10" s="13" t="s">
        <v>219</v>
      </c>
      <c r="E10" s="32">
        <v>90</v>
      </c>
    </row>
    <row r="11" spans="1:5" x14ac:dyDescent="0.2">
      <c r="A11" s="13">
        <v>7</v>
      </c>
      <c r="B11" s="13" t="s">
        <v>35</v>
      </c>
      <c r="C11" s="13" t="s">
        <v>207</v>
      </c>
      <c r="D11" s="13" t="s">
        <v>219</v>
      </c>
      <c r="E11" s="32">
        <v>50</v>
      </c>
    </row>
    <row r="12" spans="1:5" x14ac:dyDescent="0.2">
      <c r="A12" s="13">
        <v>8</v>
      </c>
      <c r="B12" s="13" t="s">
        <v>39</v>
      </c>
      <c r="C12" s="13" t="s">
        <v>208</v>
      </c>
      <c r="D12" s="13" t="s">
        <v>220</v>
      </c>
      <c r="E12" s="32">
        <v>50</v>
      </c>
    </row>
    <row r="13" spans="1:5" x14ac:dyDescent="0.2">
      <c r="A13" s="13">
        <v>9</v>
      </c>
      <c r="B13" s="13" t="s">
        <v>45</v>
      </c>
      <c r="C13" s="13" t="s">
        <v>209</v>
      </c>
      <c r="D13" s="13" t="s">
        <v>221</v>
      </c>
      <c r="E13" s="32">
        <v>15</v>
      </c>
    </row>
    <row r="14" spans="1:5" x14ac:dyDescent="0.2">
      <c r="A14" s="13">
        <v>10</v>
      </c>
      <c r="B14" s="13" t="s">
        <v>45</v>
      </c>
      <c r="C14" s="13" t="s">
        <v>210</v>
      </c>
      <c r="D14" s="13" t="s">
        <v>222</v>
      </c>
      <c r="E14" s="32">
        <v>15</v>
      </c>
    </row>
    <row r="15" spans="1:5" x14ac:dyDescent="0.2">
      <c r="A15" s="13">
        <v>11</v>
      </c>
      <c r="B15" s="13" t="s">
        <v>37</v>
      </c>
      <c r="C15" s="13" t="s">
        <v>211</v>
      </c>
      <c r="D15" s="13" t="s">
        <v>223</v>
      </c>
      <c r="E15" s="32">
        <v>137.1</v>
      </c>
    </row>
    <row r="16" spans="1:5" x14ac:dyDescent="0.2">
      <c r="A16" s="13">
        <v>12</v>
      </c>
      <c r="B16" s="13" t="s">
        <v>36</v>
      </c>
      <c r="C16" s="13" t="s">
        <v>212</v>
      </c>
      <c r="D16" s="13" t="s">
        <v>224</v>
      </c>
      <c r="E16" s="32">
        <v>90</v>
      </c>
    </row>
    <row r="17" spans="1:5" x14ac:dyDescent="0.2">
      <c r="A17" s="13">
        <v>13</v>
      </c>
      <c r="B17" s="13" t="s">
        <v>32</v>
      </c>
      <c r="C17" s="13" t="s">
        <v>213</v>
      </c>
      <c r="D17" s="13" t="s">
        <v>225</v>
      </c>
      <c r="E17" s="32">
        <v>75.599999999999994</v>
      </c>
    </row>
    <row r="18" spans="1:5" x14ac:dyDescent="0.2">
      <c r="A18" s="13">
        <v>14</v>
      </c>
      <c r="B18" s="13" t="s">
        <v>45</v>
      </c>
      <c r="C18" s="13" t="s">
        <v>205</v>
      </c>
      <c r="D18" s="13" t="s">
        <v>206</v>
      </c>
      <c r="E18" s="32">
        <v>62.2</v>
      </c>
    </row>
    <row r="19" spans="1:5" x14ac:dyDescent="0.2">
      <c r="A19" s="13">
        <v>15</v>
      </c>
      <c r="B19" s="13" t="s">
        <v>45</v>
      </c>
      <c r="C19" s="13" t="s">
        <v>214</v>
      </c>
      <c r="D19" s="13" t="s">
        <v>226</v>
      </c>
      <c r="E19" s="32">
        <v>110</v>
      </c>
    </row>
    <row r="20" spans="1:5" x14ac:dyDescent="0.2">
      <c r="A20" s="13">
        <v>16</v>
      </c>
      <c r="B20" s="13" t="s">
        <v>35</v>
      </c>
      <c r="C20" s="13" t="s">
        <v>215</v>
      </c>
      <c r="D20" s="13" t="s">
        <v>227</v>
      </c>
      <c r="E20" s="32">
        <v>350</v>
      </c>
    </row>
    <row r="21" spans="1:5" x14ac:dyDescent="0.2">
      <c r="A21" s="13">
        <v>17</v>
      </c>
      <c r="B21" s="13" t="s">
        <v>38</v>
      </c>
      <c r="C21" s="13" t="s">
        <v>216</v>
      </c>
      <c r="D21" s="13" t="s">
        <v>228</v>
      </c>
      <c r="E21" s="32">
        <v>98</v>
      </c>
    </row>
    <row r="22" spans="1:5" x14ac:dyDescent="0.2">
      <c r="A22" s="13">
        <v>18</v>
      </c>
      <c r="B22" s="13" t="s">
        <v>36</v>
      </c>
      <c r="C22" s="13" t="s">
        <v>217</v>
      </c>
      <c r="D22" s="13" t="s">
        <v>229</v>
      </c>
      <c r="E22" s="32">
        <v>15</v>
      </c>
    </row>
    <row r="23" spans="1:5" x14ac:dyDescent="0.2">
      <c r="A23" s="13">
        <v>19</v>
      </c>
      <c r="B23" s="13" t="s">
        <v>37</v>
      </c>
      <c r="C23" s="13" t="s">
        <v>217</v>
      </c>
      <c r="D23" s="13" t="s">
        <v>229</v>
      </c>
      <c r="E23" s="32">
        <v>15</v>
      </c>
    </row>
    <row r="24" spans="1:5" x14ac:dyDescent="0.2">
      <c r="A24" s="13">
        <v>20</v>
      </c>
      <c r="B24" s="13" t="s">
        <v>38</v>
      </c>
      <c r="C24" s="13" t="s">
        <v>217</v>
      </c>
      <c r="D24" s="13" t="s">
        <v>229</v>
      </c>
      <c r="E24" s="32">
        <v>15</v>
      </c>
    </row>
    <row r="25" spans="1:5" x14ac:dyDescent="0.2">
      <c r="A25" s="13">
        <v>21</v>
      </c>
      <c r="B25" s="13" t="s">
        <v>39</v>
      </c>
      <c r="C25" s="13" t="s">
        <v>217</v>
      </c>
      <c r="D25" s="13" t="s">
        <v>229</v>
      </c>
      <c r="E25" s="32">
        <v>15</v>
      </c>
    </row>
    <row r="26" spans="1:5" x14ac:dyDescent="0.2">
      <c r="A26" s="13">
        <v>22</v>
      </c>
      <c r="B26" s="13" t="s">
        <v>35</v>
      </c>
      <c r="C26" s="13" t="s">
        <v>217</v>
      </c>
      <c r="D26" s="13" t="s">
        <v>229</v>
      </c>
      <c r="E26" s="32">
        <v>15</v>
      </c>
    </row>
    <row r="27" spans="1:5" s="27" customFormat="1" x14ac:dyDescent="0.2">
      <c r="A27" s="67">
        <v>23</v>
      </c>
      <c r="B27" s="67" t="s">
        <v>37</v>
      </c>
      <c r="C27" s="67" t="s">
        <v>218</v>
      </c>
      <c r="D27" s="67" t="s">
        <v>230</v>
      </c>
      <c r="E27" s="68">
        <v>90</v>
      </c>
    </row>
    <row r="28" spans="1:5" x14ac:dyDescent="0.2">
      <c r="A28" s="13">
        <v>24</v>
      </c>
      <c r="B28" s="13" t="s">
        <v>45</v>
      </c>
      <c r="C28" s="13" t="s">
        <v>45</v>
      </c>
      <c r="D28" s="13" t="s">
        <v>363</v>
      </c>
      <c r="E28" s="32">
        <v>30</v>
      </c>
    </row>
    <row r="29" spans="1:5" x14ac:dyDescent="0.2">
      <c r="A29" s="13">
        <v>25</v>
      </c>
      <c r="B29" s="13" t="s">
        <v>35</v>
      </c>
      <c r="C29" s="13" t="s">
        <v>35</v>
      </c>
      <c r="D29" s="13" t="s">
        <v>364</v>
      </c>
      <c r="E29" s="32">
        <v>32</v>
      </c>
    </row>
    <row r="30" spans="1:5" x14ac:dyDescent="0.2">
      <c r="A30" s="13">
        <v>26</v>
      </c>
      <c r="B30" s="13" t="s">
        <v>36</v>
      </c>
      <c r="C30" s="13" t="s">
        <v>36</v>
      </c>
      <c r="D30" s="13" t="s">
        <v>365</v>
      </c>
      <c r="E30" s="32">
        <v>50</v>
      </c>
    </row>
    <row r="31" spans="1:5" x14ac:dyDescent="0.2">
      <c r="A31" s="13">
        <v>27</v>
      </c>
      <c r="B31" s="13" t="s">
        <v>38</v>
      </c>
      <c r="C31" s="13" t="s">
        <v>38</v>
      </c>
      <c r="D31" s="13" t="s">
        <v>365</v>
      </c>
      <c r="E31" s="32">
        <v>50</v>
      </c>
    </row>
    <row r="32" spans="1:5" x14ac:dyDescent="0.2">
      <c r="A32" s="13">
        <v>28</v>
      </c>
      <c r="B32" s="13" t="s">
        <v>39</v>
      </c>
      <c r="C32" s="13" t="s">
        <v>39</v>
      </c>
      <c r="D32" s="13" t="s">
        <v>365</v>
      </c>
      <c r="E32" s="32">
        <v>50</v>
      </c>
    </row>
    <row r="33" spans="1:5" x14ac:dyDescent="0.2">
      <c r="A33" s="13">
        <v>29</v>
      </c>
      <c r="B33" s="13" t="s">
        <v>35</v>
      </c>
      <c r="C33" s="13" t="s">
        <v>35</v>
      </c>
      <c r="D33" s="13" t="s">
        <v>365</v>
      </c>
      <c r="E33" s="32">
        <v>50</v>
      </c>
    </row>
    <row r="34" spans="1:5" x14ac:dyDescent="0.2">
      <c r="A34" s="13">
        <v>30</v>
      </c>
      <c r="B34" s="13" t="s">
        <v>45</v>
      </c>
      <c r="C34" s="13" t="s">
        <v>45</v>
      </c>
      <c r="D34" s="13" t="s">
        <v>366</v>
      </c>
      <c r="E34" s="32">
        <v>10</v>
      </c>
    </row>
    <row r="35" spans="1:5" x14ac:dyDescent="0.2">
      <c r="A35" s="13">
        <v>31</v>
      </c>
      <c r="B35" s="13" t="s">
        <v>367</v>
      </c>
      <c r="C35" s="13" t="s">
        <v>367</v>
      </c>
      <c r="D35" s="13" t="s">
        <v>368</v>
      </c>
      <c r="E35" s="32">
        <v>77.400000000000006</v>
      </c>
    </row>
    <row r="36" spans="1:5" x14ac:dyDescent="0.2">
      <c r="A36" s="13">
        <v>32</v>
      </c>
      <c r="B36" s="13" t="s">
        <v>39</v>
      </c>
      <c r="C36" s="13" t="s">
        <v>39</v>
      </c>
      <c r="D36" s="13" t="s">
        <v>369</v>
      </c>
      <c r="E36" s="32">
        <v>24</v>
      </c>
    </row>
    <row r="37" spans="1:5" x14ac:dyDescent="0.2">
      <c r="A37" s="13">
        <v>33</v>
      </c>
      <c r="B37" s="13" t="s">
        <v>37</v>
      </c>
      <c r="C37" s="13" t="s">
        <v>37</v>
      </c>
      <c r="D37" s="13" t="s">
        <v>370</v>
      </c>
      <c r="E37" s="32">
        <v>65.3</v>
      </c>
    </row>
    <row r="38" spans="1:5" x14ac:dyDescent="0.2">
      <c r="A38" s="13">
        <v>34</v>
      </c>
      <c r="B38" s="13" t="s">
        <v>45</v>
      </c>
      <c r="C38" s="13" t="s">
        <v>45</v>
      </c>
      <c r="D38" s="13" t="s">
        <v>371</v>
      </c>
      <c r="E38" s="32">
        <v>20</v>
      </c>
    </row>
    <row r="39" spans="1:5" x14ac:dyDescent="0.2">
      <c r="A39" s="13">
        <v>35</v>
      </c>
      <c r="B39" s="13" t="s">
        <v>372</v>
      </c>
      <c r="C39" s="13" t="s">
        <v>372</v>
      </c>
      <c r="D39" s="13" t="s">
        <v>373</v>
      </c>
      <c r="E39" s="32">
        <v>100</v>
      </c>
    </row>
    <row r="40" spans="1:5" x14ac:dyDescent="0.2">
      <c r="A40" s="13">
        <v>36</v>
      </c>
      <c r="B40" s="13" t="s">
        <v>34</v>
      </c>
      <c r="C40" s="13" t="s">
        <v>34</v>
      </c>
      <c r="D40" s="13" t="s">
        <v>374</v>
      </c>
      <c r="E40" s="32">
        <v>52</v>
      </c>
    </row>
    <row r="41" spans="1:5" x14ac:dyDescent="0.2">
      <c r="A41" s="13">
        <v>37</v>
      </c>
      <c r="B41" s="13" t="s">
        <v>35</v>
      </c>
      <c r="C41" s="13" t="s">
        <v>35</v>
      </c>
      <c r="D41" s="13" t="s">
        <v>375</v>
      </c>
      <c r="E41" s="32">
        <v>54</v>
      </c>
    </row>
    <row r="42" spans="1:5" x14ac:dyDescent="0.2">
      <c r="A42" s="13">
        <v>38</v>
      </c>
      <c r="B42" s="13" t="s">
        <v>32</v>
      </c>
      <c r="C42" s="13" t="s">
        <v>32</v>
      </c>
      <c r="D42" s="13" t="s">
        <v>376</v>
      </c>
      <c r="E42" s="32">
        <v>230</v>
      </c>
    </row>
    <row r="43" spans="1:5" x14ac:dyDescent="0.2">
      <c r="A43" s="13">
        <v>39</v>
      </c>
      <c r="B43" s="13" t="s">
        <v>34</v>
      </c>
      <c r="C43" s="13" t="s">
        <v>34</v>
      </c>
      <c r="D43" s="13" t="s">
        <v>377</v>
      </c>
      <c r="E43" s="32">
        <v>171.3</v>
      </c>
    </row>
    <row r="44" spans="1:5" x14ac:dyDescent="0.2">
      <c r="A44" s="13">
        <v>40</v>
      </c>
      <c r="B44" s="13" t="s">
        <v>33</v>
      </c>
      <c r="C44" s="13" t="s">
        <v>33</v>
      </c>
      <c r="D44" s="13" t="s">
        <v>378</v>
      </c>
      <c r="E44" s="32">
        <v>70.8</v>
      </c>
    </row>
    <row r="45" spans="1:5" x14ac:dyDescent="0.2">
      <c r="A45" s="13">
        <v>41</v>
      </c>
      <c r="B45" s="13" t="s">
        <v>379</v>
      </c>
      <c r="C45" s="13" t="s">
        <v>379</v>
      </c>
      <c r="D45" s="13" t="s">
        <v>380</v>
      </c>
      <c r="E45" s="32">
        <v>147.9</v>
      </c>
    </row>
    <row r="46" spans="1:5" x14ac:dyDescent="0.2">
      <c r="A46" s="13"/>
      <c r="B46" s="13" t="s">
        <v>21</v>
      </c>
      <c r="C46" s="13"/>
      <c r="D46" s="13"/>
      <c r="E46" s="65">
        <v>3035.1</v>
      </c>
    </row>
    <row r="47" spans="1:5" x14ac:dyDescent="0.2">
      <c r="A47" s="13"/>
      <c r="B47" s="13" t="s">
        <v>381</v>
      </c>
      <c r="C47" s="13"/>
      <c r="D47" s="13"/>
      <c r="E47" s="32">
        <v>1964.9</v>
      </c>
    </row>
    <row r="48" spans="1:5" x14ac:dyDescent="0.2">
      <c r="A48" s="66"/>
      <c r="B48" s="66"/>
      <c r="C48" s="66"/>
      <c r="D48" s="66"/>
      <c r="E48" s="66"/>
    </row>
    <row r="49" spans="1:5" x14ac:dyDescent="0.2">
      <c r="A49" s="66" t="s">
        <v>236</v>
      </c>
      <c r="B49" s="66" t="s">
        <v>237</v>
      </c>
      <c r="C49" s="66"/>
      <c r="D49" s="66" t="s">
        <v>238</v>
      </c>
      <c r="E49" s="66"/>
    </row>
    <row r="50" spans="1:5" x14ac:dyDescent="0.2">
      <c r="A50" s="66"/>
      <c r="B50" s="66"/>
      <c r="C50" s="66"/>
      <c r="D50" s="66"/>
      <c r="E50" s="66"/>
    </row>
    <row r="51" spans="1:5" x14ac:dyDescent="0.2">
      <c r="A51" s="66" t="s">
        <v>382</v>
      </c>
      <c r="B51" s="66"/>
      <c r="C51" s="66"/>
      <c r="D51" s="66"/>
      <c r="E51" s="66"/>
    </row>
    <row r="52" spans="1:5" x14ac:dyDescent="0.2">
      <c r="A52" s="66"/>
      <c r="B52" s="66"/>
      <c r="C52" s="66"/>
      <c r="D52" s="66"/>
      <c r="E52" s="66"/>
    </row>
    <row r="53" spans="1:5" x14ac:dyDescent="0.2">
      <c r="A53" s="66"/>
      <c r="B53" s="66"/>
      <c r="C53" s="66"/>
      <c r="D53" s="66"/>
      <c r="E53" s="66"/>
    </row>
    <row r="54" spans="1:5" x14ac:dyDescent="0.2">
      <c r="D54" s="66"/>
    </row>
  </sheetData>
  <pageMargins left="0.7" right="0.7" top="0.75" bottom="0.75" header="0.3" footer="0.3"/>
  <pageSetup paperSize="9"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8"/>
  <sheetViews>
    <sheetView topLeftCell="A58" zoomScale="85" zoomScaleNormal="85" workbookViewId="0">
      <selection activeCell="U14" sqref="U14"/>
    </sheetView>
  </sheetViews>
  <sheetFormatPr defaultRowHeight="12.75" x14ac:dyDescent="0.2"/>
  <cols>
    <col min="1" max="1" width="6" customWidth="1"/>
    <col min="2" max="2" width="31" bestFit="1" customWidth="1"/>
    <col min="3" max="3" width="6.7109375" bestFit="1" customWidth="1"/>
    <col min="4" max="4" width="27.28515625" customWidth="1"/>
    <col min="5" max="5" width="43.85546875" customWidth="1"/>
    <col min="6" max="6" width="14" customWidth="1"/>
    <col min="7" max="7" width="14" hidden="1" customWidth="1"/>
    <col min="8" max="8" width="17.140625" hidden="1" customWidth="1"/>
    <col min="9" max="9" width="9.140625" hidden="1" customWidth="1"/>
    <col min="10" max="10" width="11.5703125" hidden="1" customWidth="1"/>
    <col min="11" max="19" width="0" hidden="1" customWidth="1"/>
    <col min="20" max="20" width="19" customWidth="1"/>
  </cols>
  <sheetData>
    <row r="1" spans="1:20" x14ac:dyDescent="0.2">
      <c r="A1" s="10"/>
      <c r="B1" s="10"/>
      <c r="C1" s="10"/>
      <c r="D1" s="10"/>
      <c r="E1" s="10"/>
      <c r="F1" s="10"/>
      <c r="G1" s="10"/>
    </row>
    <row r="2" spans="1:20" ht="18" x14ac:dyDescent="0.25">
      <c r="A2" s="9"/>
      <c r="B2" s="286" t="s">
        <v>161</v>
      </c>
      <c r="C2" s="286"/>
      <c r="D2" s="286"/>
      <c r="E2" s="286"/>
      <c r="F2" s="286"/>
      <c r="G2" s="35"/>
      <c r="H2" s="35"/>
      <c r="I2" s="9"/>
    </row>
    <row r="3" spans="1:20" ht="18" x14ac:dyDescent="0.25">
      <c r="A3" s="9"/>
      <c r="B3" s="286" t="s">
        <v>67</v>
      </c>
      <c r="C3" s="286"/>
      <c r="D3" s="286"/>
      <c r="E3" s="286"/>
      <c r="F3" s="286"/>
      <c r="G3" s="35"/>
      <c r="H3" s="35"/>
      <c r="I3" s="9"/>
    </row>
    <row r="4" spans="1:20" x14ac:dyDescent="0.2">
      <c r="A4" s="9"/>
      <c r="B4" s="9"/>
      <c r="C4" s="9"/>
      <c r="D4" s="9"/>
      <c r="E4" s="9"/>
      <c r="F4" s="9"/>
      <c r="G4" s="9"/>
      <c r="H4" s="9"/>
      <c r="I4" s="9"/>
    </row>
    <row r="5" spans="1:20" x14ac:dyDescent="0.2">
      <c r="A5" s="9"/>
      <c r="B5" s="9"/>
      <c r="C5" s="9"/>
      <c r="D5" s="9"/>
      <c r="E5" s="9"/>
      <c r="F5" s="9"/>
      <c r="G5" s="9"/>
      <c r="H5" s="9" t="s">
        <v>383</v>
      </c>
      <c r="I5" s="9"/>
    </row>
    <row r="6" spans="1:20" ht="25.5" x14ac:dyDescent="0.2">
      <c r="A6" s="16" t="s">
        <v>0</v>
      </c>
      <c r="B6" s="17" t="s">
        <v>1</v>
      </c>
      <c r="C6" s="17" t="s">
        <v>70</v>
      </c>
      <c r="D6" s="17" t="s">
        <v>2</v>
      </c>
      <c r="E6" s="17" t="s">
        <v>3</v>
      </c>
      <c r="F6" s="17" t="s">
        <v>4</v>
      </c>
      <c r="G6" s="17" t="s">
        <v>384</v>
      </c>
      <c r="H6" s="17" t="s">
        <v>385</v>
      </c>
      <c r="I6" s="16" t="s">
        <v>162</v>
      </c>
    </row>
    <row r="7" spans="1:20" x14ac:dyDescent="0.2">
      <c r="A7" s="287" t="s">
        <v>23</v>
      </c>
      <c r="B7" s="288"/>
      <c r="C7" s="288"/>
      <c r="D7" s="288"/>
      <c r="E7" s="289"/>
      <c r="F7" s="18">
        <v>5000</v>
      </c>
      <c r="G7" s="18"/>
      <c r="H7" s="19"/>
      <c r="I7" s="8"/>
    </row>
    <row r="8" spans="1:20" s="27" customFormat="1" ht="37.5" x14ac:dyDescent="0.3">
      <c r="A8" s="104"/>
      <c r="B8" s="78" t="s">
        <v>42</v>
      </c>
      <c r="C8" s="105">
        <v>706</v>
      </c>
      <c r="D8" s="78" t="s">
        <v>386</v>
      </c>
      <c r="E8" s="106" t="s">
        <v>387</v>
      </c>
      <c r="F8" s="107">
        <v>50</v>
      </c>
      <c r="G8" s="107">
        <v>0</v>
      </c>
      <c r="H8" s="107">
        <v>0</v>
      </c>
      <c r="I8" s="78">
        <v>2221</v>
      </c>
      <c r="J8" s="27">
        <v>22211200</v>
      </c>
      <c r="T8" s="27">
        <v>24.07</v>
      </c>
    </row>
    <row r="9" spans="1:20" s="27" customFormat="1" ht="37.5" x14ac:dyDescent="0.3">
      <c r="A9" s="104"/>
      <c r="B9" s="106" t="s">
        <v>68</v>
      </c>
      <c r="C9" s="105">
        <v>706</v>
      </c>
      <c r="D9" s="78" t="s">
        <v>388</v>
      </c>
      <c r="E9" s="108" t="s">
        <v>389</v>
      </c>
      <c r="F9" s="107">
        <v>42.8</v>
      </c>
      <c r="G9" s="107">
        <v>42.8</v>
      </c>
      <c r="H9" s="107">
        <v>42.8</v>
      </c>
      <c r="I9" s="78">
        <v>3111</v>
      </c>
      <c r="J9" s="27">
        <v>31113290</v>
      </c>
      <c r="T9" s="27">
        <v>24.07</v>
      </c>
    </row>
    <row r="10" spans="1:20" s="27" customFormat="1" ht="37.5" x14ac:dyDescent="0.3">
      <c r="A10" s="104"/>
      <c r="B10" s="78" t="s">
        <v>40</v>
      </c>
      <c r="C10" s="105">
        <v>706</v>
      </c>
      <c r="D10" s="78" t="s">
        <v>390</v>
      </c>
      <c r="E10" s="108" t="s">
        <v>391</v>
      </c>
      <c r="F10" s="107">
        <v>300</v>
      </c>
      <c r="G10" s="107"/>
      <c r="H10" s="107"/>
      <c r="I10" s="78">
        <v>2221</v>
      </c>
      <c r="J10" s="27">
        <v>22211200</v>
      </c>
      <c r="T10" s="27">
        <v>22.08</v>
      </c>
    </row>
    <row r="11" spans="1:20" s="27" customFormat="1" ht="18.75" x14ac:dyDescent="0.3">
      <c r="A11" s="104"/>
      <c r="B11" s="105" t="s">
        <v>392</v>
      </c>
      <c r="C11" s="105">
        <v>706</v>
      </c>
      <c r="D11" s="105" t="s">
        <v>393</v>
      </c>
      <c r="E11" s="108" t="s">
        <v>394</v>
      </c>
      <c r="F11" s="107">
        <v>83</v>
      </c>
      <c r="G11" s="107"/>
      <c r="H11" s="107"/>
      <c r="I11" s="78"/>
      <c r="T11" s="27">
        <v>25.09</v>
      </c>
    </row>
    <row r="12" spans="1:20" s="27" customFormat="1" ht="37.5" x14ac:dyDescent="0.3">
      <c r="A12" s="104"/>
      <c r="B12" s="105" t="s">
        <v>395</v>
      </c>
      <c r="C12" s="105">
        <v>706</v>
      </c>
      <c r="D12" s="105" t="s">
        <v>396</v>
      </c>
      <c r="E12" s="108" t="s">
        <v>397</v>
      </c>
      <c r="F12" s="107">
        <v>360</v>
      </c>
      <c r="G12" s="107"/>
      <c r="H12" s="107"/>
      <c r="I12" s="78"/>
      <c r="T12" s="27">
        <v>25.09</v>
      </c>
    </row>
    <row r="13" spans="1:20" s="9" customFormat="1" ht="18.75" x14ac:dyDescent="0.3">
      <c r="A13" s="69"/>
      <c r="B13" s="25" t="s">
        <v>398</v>
      </c>
      <c r="C13" s="70"/>
      <c r="D13" s="72"/>
      <c r="E13" s="72"/>
      <c r="F13" s="73">
        <f>F8+F9+F10+F11+F12</f>
        <v>835.8</v>
      </c>
      <c r="G13" s="73">
        <f>G8+G9+G10+G11+G12</f>
        <v>42.8</v>
      </c>
      <c r="H13" s="73">
        <f>H8+H9+H10+H11+H12</f>
        <v>42.8</v>
      </c>
      <c r="I13" s="21"/>
    </row>
    <row r="14" spans="1:20" s="9" customFormat="1" ht="37.5" x14ac:dyDescent="0.3">
      <c r="A14" s="14">
        <v>1</v>
      </c>
      <c r="B14" s="20" t="s">
        <v>68</v>
      </c>
      <c r="C14" s="21">
        <v>708</v>
      </c>
      <c r="D14" s="21" t="s">
        <v>163</v>
      </c>
      <c r="E14" s="22" t="s">
        <v>164</v>
      </c>
      <c r="F14" s="23">
        <v>230</v>
      </c>
      <c r="G14" s="23">
        <v>230</v>
      </c>
      <c r="H14" s="74">
        <v>192</v>
      </c>
      <c r="I14" s="14">
        <v>2222</v>
      </c>
      <c r="J14" s="9">
        <v>22221200</v>
      </c>
      <c r="L14" s="75">
        <f>G14+G15+G16+G17+G18+G19+G20+G21+G22+G23+G25+G26+G27+G28+G29+G42+G47+30</f>
        <v>1151.3</v>
      </c>
      <c r="M14" s="75">
        <f>H14+H15+H16+H17+H18+H19+H20+H21+H22+H23+H25+H26+H27+H28+H29+H42+H47</f>
        <v>981.2</v>
      </c>
      <c r="N14" s="76">
        <f>H14+H15+H16+H17+H18+H19+H20+H21+H22+H23</f>
        <v>596.70000000000005</v>
      </c>
      <c r="O14" s="76">
        <f>H25+H26+H27+H28+H29+H47</f>
        <v>209.4</v>
      </c>
      <c r="P14" s="75">
        <f>H30+H31+H32+H33</f>
        <v>133.1</v>
      </c>
    </row>
    <row r="15" spans="1:20" s="9" customFormat="1" ht="18.75" x14ac:dyDescent="0.3">
      <c r="A15" s="8">
        <v>2</v>
      </c>
      <c r="B15" s="20" t="s">
        <v>68</v>
      </c>
      <c r="C15" s="21">
        <v>708</v>
      </c>
      <c r="D15" s="21" t="s">
        <v>165</v>
      </c>
      <c r="E15" s="22" t="s">
        <v>166</v>
      </c>
      <c r="F15" s="23">
        <v>62.6</v>
      </c>
      <c r="G15" s="23">
        <v>62.6</v>
      </c>
      <c r="H15" s="74">
        <v>62.6</v>
      </c>
      <c r="I15" s="8">
        <v>2215</v>
      </c>
      <c r="J15" s="9">
        <v>22154900</v>
      </c>
    </row>
    <row r="16" spans="1:20" s="9" customFormat="1" ht="18.75" x14ac:dyDescent="0.3">
      <c r="A16" s="8">
        <v>3</v>
      </c>
      <c r="B16" s="21" t="s">
        <v>43</v>
      </c>
      <c r="C16" s="21">
        <v>708</v>
      </c>
      <c r="D16" s="21" t="s">
        <v>167</v>
      </c>
      <c r="E16" s="22" t="s">
        <v>166</v>
      </c>
      <c r="F16" s="23">
        <v>60</v>
      </c>
      <c r="G16" s="23">
        <v>60</v>
      </c>
      <c r="H16" s="74">
        <v>50</v>
      </c>
      <c r="I16" s="8">
        <v>2215</v>
      </c>
      <c r="J16" s="9">
        <v>22154900</v>
      </c>
      <c r="N16" s="76">
        <f>N14+O14</f>
        <v>806.1</v>
      </c>
    </row>
    <row r="17" spans="1:20" s="9" customFormat="1" ht="18.75" x14ac:dyDescent="0.3">
      <c r="A17" s="8">
        <v>4</v>
      </c>
      <c r="B17" s="21" t="s">
        <v>40</v>
      </c>
      <c r="C17" s="21">
        <v>708</v>
      </c>
      <c r="D17" s="21" t="s">
        <v>168</v>
      </c>
      <c r="E17" s="22" t="s">
        <v>166</v>
      </c>
      <c r="F17" s="23">
        <v>50</v>
      </c>
      <c r="G17" s="23">
        <v>50</v>
      </c>
      <c r="H17" s="74">
        <v>44.3</v>
      </c>
      <c r="I17" s="8">
        <v>2215</v>
      </c>
      <c r="J17" s="9">
        <v>22154900</v>
      </c>
    </row>
    <row r="18" spans="1:20" s="9" customFormat="1" ht="18.75" x14ac:dyDescent="0.3">
      <c r="A18" s="8">
        <v>5</v>
      </c>
      <c r="B18" s="21" t="s">
        <v>41</v>
      </c>
      <c r="C18" s="21">
        <v>708</v>
      </c>
      <c r="D18" s="21" t="s">
        <v>169</v>
      </c>
      <c r="E18" s="22" t="s">
        <v>166</v>
      </c>
      <c r="F18" s="23">
        <v>68.599999999999994</v>
      </c>
      <c r="G18" s="23">
        <v>68.599999999999994</v>
      </c>
      <c r="H18" s="74">
        <v>64.400000000000006</v>
      </c>
      <c r="I18" s="8">
        <v>2215</v>
      </c>
      <c r="J18" s="9">
        <v>22154900</v>
      </c>
    </row>
    <row r="19" spans="1:20" s="9" customFormat="1" ht="18.75" x14ac:dyDescent="0.3">
      <c r="A19" s="8">
        <v>5</v>
      </c>
      <c r="B19" s="21" t="s">
        <v>42</v>
      </c>
      <c r="C19" s="21">
        <v>708</v>
      </c>
      <c r="D19" s="21" t="s">
        <v>170</v>
      </c>
      <c r="E19" s="22" t="s">
        <v>166</v>
      </c>
      <c r="F19" s="23">
        <v>55</v>
      </c>
      <c r="G19" s="23">
        <v>55</v>
      </c>
      <c r="H19" s="74">
        <v>51.5</v>
      </c>
      <c r="I19" s="8">
        <v>2215</v>
      </c>
      <c r="J19" s="9">
        <v>22154900</v>
      </c>
    </row>
    <row r="20" spans="1:20" s="9" customFormat="1" ht="18.75" x14ac:dyDescent="0.3">
      <c r="A20" s="8">
        <v>6</v>
      </c>
      <c r="B20" s="21" t="s">
        <v>44</v>
      </c>
      <c r="C20" s="21">
        <v>708</v>
      </c>
      <c r="D20" s="21" t="s">
        <v>171</v>
      </c>
      <c r="E20" s="22" t="s">
        <v>166</v>
      </c>
      <c r="F20" s="23">
        <v>100</v>
      </c>
      <c r="G20" s="23">
        <v>100</v>
      </c>
      <c r="H20" s="74">
        <v>100</v>
      </c>
      <c r="I20" s="8">
        <v>2215</v>
      </c>
      <c r="J20" s="9">
        <v>22154900</v>
      </c>
      <c r="M20" s="9">
        <f>150-114.9</f>
        <v>35.099999999999994</v>
      </c>
    </row>
    <row r="21" spans="1:20" s="9" customFormat="1" ht="18.75" x14ac:dyDescent="0.3">
      <c r="A21" s="8">
        <v>7</v>
      </c>
      <c r="B21" s="21" t="s">
        <v>44</v>
      </c>
      <c r="C21" s="21">
        <v>708</v>
      </c>
      <c r="D21" s="21" t="s">
        <v>172</v>
      </c>
      <c r="E21" s="22" t="s">
        <v>166</v>
      </c>
      <c r="F21" s="23">
        <v>50</v>
      </c>
      <c r="G21" s="23">
        <v>50</v>
      </c>
      <c r="H21" s="74">
        <f>50-35-0.1</f>
        <v>14.9</v>
      </c>
      <c r="I21" s="8">
        <v>2215</v>
      </c>
      <c r="J21" s="9">
        <v>22154900</v>
      </c>
    </row>
    <row r="22" spans="1:20" s="9" customFormat="1" ht="18.75" x14ac:dyDescent="0.3">
      <c r="A22" s="8">
        <v>8</v>
      </c>
      <c r="B22" s="21" t="s">
        <v>41</v>
      </c>
      <c r="C22" s="21">
        <v>708</v>
      </c>
      <c r="D22" s="21" t="s">
        <v>173</v>
      </c>
      <c r="E22" s="22" t="s">
        <v>166</v>
      </c>
      <c r="F22" s="23">
        <v>30</v>
      </c>
      <c r="G22" s="23">
        <v>30</v>
      </c>
      <c r="H22" s="23">
        <v>0</v>
      </c>
      <c r="I22" s="8">
        <v>2215</v>
      </c>
      <c r="J22" s="9">
        <v>22154900</v>
      </c>
    </row>
    <row r="23" spans="1:20" s="9" customFormat="1" ht="18.75" x14ac:dyDescent="0.3">
      <c r="A23" s="8">
        <v>9</v>
      </c>
      <c r="B23" s="21" t="s">
        <v>43</v>
      </c>
      <c r="C23" s="21">
        <v>708</v>
      </c>
      <c r="D23" s="21" t="s">
        <v>174</v>
      </c>
      <c r="E23" s="22" t="s">
        <v>166</v>
      </c>
      <c r="F23" s="23">
        <v>20</v>
      </c>
      <c r="G23" s="23">
        <v>20</v>
      </c>
      <c r="H23" s="74">
        <v>17</v>
      </c>
      <c r="I23" s="8">
        <v>2215</v>
      </c>
      <c r="J23" s="9">
        <v>22154900</v>
      </c>
      <c r="L23" s="75">
        <f>F15+F16+F17+F18+F19+F20+F21+F22+F23</f>
        <v>496.2</v>
      </c>
      <c r="M23" s="75">
        <f>H15+H16+H17+H18+H19+H20+H21+H22+H23</f>
        <v>404.69999999999993</v>
      </c>
    </row>
    <row r="24" spans="1:20" ht="18.75" x14ac:dyDescent="0.3">
      <c r="A24" s="8">
        <v>10</v>
      </c>
      <c r="B24" s="20"/>
      <c r="C24" s="20"/>
      <c r="D24" s="21"/>
      <c r="E24" s="20"/>
      <c r="F24" s="23"/>
      <c r="G24" s="23"/>
      <c r="H24" s="23"/>
      <c r="I24" s="13"/>
    </row>
    <row r="25" spans="1:20" s="9" customFormat="1" ht="37.5" x14ac:dyDescent="0.3">
      <c r="A25" s="8">
        <v>11</v>
      </c>
      <c r="B25" s="21" t="s">
        <v>43</v>
      </c>
      <c r="C25" s="21">
        <v>708</v>
      </c>
      <c r="D25" s="21" t="s">
        <v>175</v>
      </c>
      <c r="E25" s="22" t="s">
        <v>176</v>
      </c>
      <c r="F25" s="23">
        <v>40</v>
      </c>
      <c r="G25" s="23">
        <v>40</v>
      </c>
      <c r="H25" s="74">
        <v>39</v>
      </c>
      <c r="I25" s="8">
        <v>2215</v>
      </c>
      <c r="J25" s="9">
        <v>22154900</v>
      </c>
    </row>
    <row r="26" spans="1:20" s="9" customFormat="1" ht="37.5" x14ac:dyDescent="0.3">
      <c r="A26" s="8">
        <v>12</v>
      </c>
      <c r="B26" s="21" t="s">
        <v>40</v>
      </c>
      <c r="C26" s="21">
        <v>708</v>
      </c>
      <c r="D26" s="21" t="s">
        <v>177</v>
      </c>
      <c r="E26" s="22" t="s">
        <v>176</v>
      </c>
      <c r="F26" s="23">
        <v>40</v>
      </c>
      <c r="G26" s="23">
        <v>40</v>
      </c>
      <c r="H26" s="74">
        <v>37.4</v>
      </c>
      <c r="I26" s="8">
        <v>2215</v>
      </c>
      <c r="J26" s="9">
        <v>22154900</v>
      </c>
    </row>
    <row r="27" spans="1:20" s="9" customFormat="1" ht="37.5" x14ac:dyDescent="0.3">
      <c r="A27" s="8">
        <v>13</v>
      </c>
      <c r="B27" s="21" t="s">
        <v>41</v>
      </c>
      <c r="C27" s="21">
        <v>708</v>
      </c>
      <c r="D27" s="21" t="s">
        <v>178</v>
      </c>
      <c r="E27" s="22" t="s">
        <v>176</v>
      </c>
      <c r="F27" s="23">
        <v>40</v>
      </c>
      <c r="G27" s="23">
        <v>40</v>
      </c>
      <c r="H27" s="74">
        <v>38</v>
      </c>
      <c r="I27" s="8">
        <v>2215</v>
      </c>
      <c r="J27" s="9">
        <v>22154900</v>
      </c>
    </row>
    <row r="28" spans="1:20" s="9" customFormat="1" ht="37.5" x14ac:dyDescent="0.3">
      <c r="A28" s="8">
        <v>14</v>
      </c>
      <c r="B28" s="21" t="s">
        <v>42</v>
      </c>
      <c r="C28" s="21">
        <v>708</v>
      </c>
      <c r="D28" s="21" t="s">
        <v>179</v>
      </c>
      <c r="E28" s="22" t="s">
        <v>176</v>
      </c>
      <c r="F28" s="23">
        <v>30</v>
      </c>
      <c r="G28" s="23">
        <v>30</v>
      </c>
      <c r="H28" s="74">
        <v>27</v>
      </c>
      <c r="I28" s="8">
        <v>2215</v>
      </c>
      <c r="J28" s="9">
        <v>22154900</v>
      </c>
    </row>
    <row r="29" spans="1:20" s="9" customFormat="1" ht="37.5" x14ac:dyDescent="0.3">
      <c r="A29" s="8">
        <v>16</v>
      </c>
      <c r="B29" s="21" t="s">
        <v>44</v>
      </c>
      <c r="C29" s="21">
        <v>708</v>
      </c>
      <c r="D29" s="21" t="s">
        <v>180</v>
      </c>
      <c r="E29" s="22" t="s">
        <v>176</v>
      </c>
      <c r="F29" s="23">
        <v>40</v>
      </c>
      <c r="G29" s="23">
        <v>40</v>
      </c>
      <c r="H29" s="74">
        <v>38</v>
      </c>
      <c r="I29" s="8">
        <v>2215</v>
      </c>
      <c r="J29" s="9">
        <v>22154900</v>
      </c>
    </row>
    <row r="30" spans="1:20" s="27" customFormat="1" ht="37.5" x14ac:dyDescent="0.3">
      <c r="A30" s="67"/>
      <c r="B30" s="78" t="s">
        <v>41</v>
      </c>
      <c r="C30" s="78">
        <v>708</v>
      </c>
      <c r="D30" s="78" t="s">
        <v>399</v>
      </c>
      <c r="E30" s="109" t="s">
        <v>400</v>
      </c>
      <c r="F30" s="74">
        <v>22.6</v>
      </c>
      <c r="G30" s="74">
        <v>22.6</v>
      </c>
      <c r="H30" s="74">
        <v>0</v>
      </c>
      <c r="I30" s="67">
        <v>2215</v>
      </c>
      <c r="J30" s="27">
        <v>22154900</v>
      </c>
      <c r="K30" s="76">
        <f>H18+H22+H27</f>
        <v>102.4</v>
      </c>
      <c r="T30" s="27">
        <v>15.08</v>
      </c>
    </row>
    <row r="31" spans="1:20" s="27" customFormat="1" ht="37.5" x14ac:dyDescent="0.3">
      <c r="A31" s="67"/>
      <c r="B31" s="78" t="s">
        <v>44</v>
      </c>
      <c r="C31" s="78">
        <v>708</v>
      </c>
      <c r="D31" s="78" t="s">
        <v>401</v>
      </c>
      <c r="E31" s="109" t="s">
        <v>400</v>
      </c>
      <c r="F31" s="74">
        <v>100</v>
      </c>
      <c r="G31" s="74">
        <v>87.5</v>
      </c>
      <c r="H31" s="77">
        <v>87.5</v>
      </c>
      <c r="I31" s="67">
        <v>2215</v>
      </c>
      <c r="J31" s="27">
        <v>22154900</v>
      </c>
      <c r="T31" s="27">
        <v>15.08</v>
      </c>
    </row>
    <row r="32" spans="1:20" s="27" customFormat="1" ht="37.5" x14ac:dyDescent="0.3">
      <c r="A32" s="67"/>
      <c r="B32" s="78" t="s">
        <v>42</v>
      </c>
      <c r="C32" s="78">
        <v>708</v>
      </c>
      <c r="D32" s="78" t="s">
        <v>402</v>
      </c>
      <c r="E32" s="109" t="s">
        <v>400</v>
      </c>
      <c r="F32" s="74">
        <v>50</v>
      </c>
      <c r="G32" s="74">
        <v>45.6</v>
      </c>
      <c r="H32" s="77">
        <v>45.6</v>
      </c>
      <c r="I32" s="67">
        <v>2215</v>
      </c>
      <c r="J32" s="27">
        <v>22154900</v>
      </c>
      <c r="T32" s="27">
        <v>15.08</v>
      </c>
    </row>
    <row r="33" spans="1:20" s="27" customFormat="1" ht="37.5" x14ac:dyDescent="0.3">
      <c r="A33" s="67"/>
      <c r="B33" s="78" t="s">
        <v>40</v>
      </c>
      <c r="C33" s="78">
        <v>708</v>
      </c>
      <c r="D33" s="78" t="s">
        <v>403</v>
      </c>
      <c r="E33" s="109" t="s">
        <v>400</v>
      </c>
      <c r="F33" s="74">
        <v>16</v>
      </c>
      <c r="G33" s="74">
        <v>14.8</v>
      </c>
      <c r="H33" s="74">
        <v>0</v>
      </c>
      <c r="I33" s="67">
        <v>2215</v>
      </c>
      <c r="J33" s="27">
        <v>22154900</v>
      </c>
      <c r="T33" s="27">
        <v>15.08</v>
      </c>
    </row>
    <row r="34" spans="1:20" s="27" customFormat="1" ht="18.75" x14ac:dyDescent="0.3">
      <c r="A34" s="67"/>
      <c r="B34" s="106" t="s">
        <v>68</v>
      </c>
      <c r="C34" s="78">
        <v>708</v>
      </c>
      <c r="D34" s="78" t="s">
        <v>404</v>
      </c>
      <c r="E34" s="109" t="s">
        <v>405</v>
      </c>
      <c r="F34" s="74">
        <v>230</v>
      </c>
      <c r="G34" s="74"/>
      <c r="H34" s="74"/>
      <c r="I34" s="67"/>
      <c r="T34" s="27">
        <v>10.09</v>
      </c>
    </row>
    <row r="35" spans="1:20" ht="18.75" x14ac:dyDescent="0.3">
      <c r="A35" s="8"/>
      <c r="B35" s="21"/>
      <c r="C35" s="21"/>
      <c r="D35" s="21"/>
      <c r="E35" s="22"/>
      <c r="F35" s="23"/>
      <c r="G35" s="23"/>
      <c r="H35" s="23"/>
      <c r="I35" s="8"/>
    </row>
    <row r="36" spans="1:20" s="9" customFormat="1" ht="18.75" x14ac:dyDescent="0.3">
      <c r="A36" s="8"/>
      <c r="B36" s="25" t="s">
        <v>181</v>
      </c>
      <c r="C36" s="291"/>
      <c r="D36" s="291"/>
      <c r="E36" s="291"/>
      <c r="F36" s="26">
        <f>F14+F15+F16+F17+F18+F19+F20+F21+F22+F23+F25+F26+F27+F28+F29+F30+F31+F32+F33+F34</f>
        <v>1334.8000000000002</v>
      </c>
      <c r="G36" s="26">
        <f>G14+G15+G16+G17+G18+G19+G20+G21+G22+G23+G25+G26+G27+G28+G29+G30+G31+G32+G33</f>
        <v>1086.7</v>
      </c>
      <c r="H36" s="26">
        <f t="shared" ref="H36" si="0">H14+H15+H16+H17+H18+H19+H20+H21+H22+H23+H25+H26+H27+H28+H29+H30+H31+H32+H33</f>
        <v>909.2</v>
      </c>
      <c r="I36" s="26"/>
      <c r="L36" s="75">
        <f>H36+H47</f>
        <v>939.2</v>
      </c>
    </row>
    <row r="37" spans="1:20" ht="18.75" x14ac:dyDescent="0.3">
      <c r="A37" s="8">
        <v>17</v>
      </c>
      <c r="B37" s="20"/>
      <c r="C37" s="20"/>
      <c r="D37" s="21"/>
      <c r="E37" s="20"/>
      <c r="F37" s="23"/>
      <c r="G37" s="23"/>
      <c r="H37" s="23"/>
      <c r="I37" s="13"/>
      <c r="N37" s="12">
        <f>H31+H32+H38+H41+H43+H44+H49+H50+H9</f>
        <v>611.9</v>
      </c>
    </row>
    <row r="38" spans="1:20" s="10" customFormat="1" ht="37.5" x14ac:dyDescent="0.3">
      <c r="A38" s="101">
        <v>18</v>
      </c>
      <c r="B38" s="102" t="s">
        <v>182</v>
      </c>
      <c r="C38" s="103">
        <v>709</v>
      </c>
      <c r="D38" s="103" t="s">
        <v>183</v>
      </c>
      <c r="E38" s="102" t="s">
        <v>184</v>
      </c>
      <c r="F38" s="103">
        <v>200</v>
      </c>
      <c r="G38" s="103">
        <v>173.9</v>
      </c>
      <c r="H38" s="103">
        <v>89.2</v>
      </c>
      <c r="I38" s="101">
        <v>2221</v>
      </c>
    </row>
    <row r="39" spans="1:20" ht="37.5" x14ac:dyDescent="0.3">
      <c r="A39" s="8">
        <v>19</v>
      </c>
      <c r="B39" s="20" t="s">
        <v>182</v>
      </c>
      <c r="C39" s="21">
        <v>709</v>
      </c>
      <c r="D39" s="21" t="s">
        <v>185</v>
      </c>
      <c r="E39" s="28" t="s">
        <v>186</v>
      </c>
      <c r="F39" s="21">
        <v>198.4</v>
      </c>
      <c r="G39" s="21">
        <v>198.4</v>
      </c>
      <c r="H39" s="78">
        <v>198.4</v>
      </c>
      <c r="I39" s="8">
        <v>2215</v>
      </c>
      <c r="J39" s="79">
        <v>22154900</v>
      </c>
    </row>
    <row r="40" spans="1:20" ht="37.5" x14ac:dyDescent="0.3">
      <c r="A40" s="8">
        <v>20</v>
      </c>
      <c r="B40" s="20" t="s">
        <v>182</v>
      </c>
      <c r="C40" s="21">
        <v>709</v>
      </c>
      <c r="D40" s="21" t="s">
        <v>187</v>
      </c>
      <c r="E40" s="28" t="s">
        <v>188</v>
      </c>
      <c r="F40" s="21">
        <v>200</v>
      </c>
      <c r="G40" s="21">
        <v>174</v>
      </c>
      <c r="H40" s="21">
        <v>0</v>
      </c>
      <c r="I40" s="8">
        <v>2221</v>
      </c>
    </row>
    <row r="41" spans="1:20" ht="18.75" x14ac:dyDescent="0.3">
      <c r="A41" s="8">
        <v>21</v>
      </c>
      <c r="B41" s="20" t="s">
        <v>182</v>
      </c>
      <c r="C41" s="21">
        <v>709</v>
      </c>
      <c r="D41" s="21" t="s">
        <v>189</v>
      </c>
      <c r="E41" s="28" t="s">
        <v>190</v>
      </c>
      <c r="F41" s="21">
        <v>200</v>
      </c>
      <c r="G41" s="21">
        <v>158.9</v>
      </c>
      <c r="H41" s="21">
        <v>158.9</v>
      </c>
      <c r="I41" s="8">
        <v>2221</v>
      </c>
    </row>
    <row r="42" spans="1:20" ht="37.5" x14ac:dyDescent="0.3">
      <c r="A42" s="8"/>
      <c r="B42" s="20" t="s">
        <v>182</v>
      </c>
      <c r="C42" s="20">
        <v>709</v>
      </c>
      <c r="D42" s="21" t="s">
        <v>191</v>
      </c>
      <c r="E42" s="20" t="s">
        <v>192</v>
      </c>
      <c r="F42" s="23">
        <v>200</v>
      </c>
      <c r="G42" s="23">
        <v>175.1</v>
      </c>
      <c r="H42" s="23">
        <v>175.1</v>
      </c>
      <c r="I42" s="8">
        <v>2221</v>
      </c>
      <c r="M42">
        <v>2221</v>
      </c>
      <c r="N42" s="11">
        <f>F8+F10+F38+F40+F41+F42</f>
        <v>1150</v>
      </c>
    </row>
    <row r="43" spans="1:20" s="27" customFormat="1" ht="37.5" x14ac:dyDescent="0.3">
      <c r="A43" s="67"/>
      <c r="B43" s="106" t="s">
        <v>182</v>
      </c>
      <c r="C43" s="106">
        <v>709</v>
      </c>
      <c r="D43" s="78" t="s">
        <v>406</v>
      </c>
      <c r="E43" s="109" t="s">
        <v>407</v>
      </c>
      <c r="F43" s="74">
        <v>23.5</v>
      </c>
      <c r="G43" s="74">
        <v>23.4</v>
      </c>
      <c r="H43" s="74">
        <v>23.4</v>
      </c>
      <c r="I43" s="67">
        <v>2215</v>
      </c>
      <c r="J43" s="27">
        <v>22154900</v>
      </c>
      <c r="M43" s="27">
        <v>2215</v>
      </c>
      <c r="N43" s="76">
        <f>F15+F16+F17+F18+F19+F20+F21+F22+F23+F25+F26+F27+F28+F29+F30+F31+F32+F33+F39+F43+F44</f>
        <v>1181.2</v>
      </c>
      <c r="T43" s="27">
        <v>15.08</v>
      </c>
    </row>
    <row r="44" spans="1:20" s="27" customFormat="1" ht="56.25" x14ac:dyDescent="0.3">
      <c r="A44" s="67"/>
      <c r="B44" s="106" t="s">
        <v>182</v>
      </c>
      <c r="C44" s="106">
        <v>709</v>
      </c>
      <c r="D44" s="78" t="s">
        <v>408</v>
      </c>
      <c r="E44" s="110" t="s">
        <v>409</v>
      </c>
      <c r="F44" s="74">
        <v>84.5</v>
      </c>
      <c r="G44" s="74">
        <v>84.5</v>
      </c>
      <c r="H44" s="74">
        <v>84.5</v>
      </c>
      <c r="I44" s="67">
        <v>2215</v>
      </c>
      <c r="J44" s="27">
        <v>22154900</v>
      </c>
      <c r="M44" s="27">
        <v>2721</v>
      </c>
      <c r="N44" s="76">
        <f>F47+F48+F49+F50</f>
        <v>130</v>
      </c>
      <c r="T44" s="27">
        <v>22.08</v>
      </c>
    </row>
    <row r="45" spans="1:20" s="27" customFormat="1" ht="37.5" x14ac:dyDescent="0.3">
      <c r="A45" s="67"/>
      <c r="B45" s="106"/>
      <c r="C45" s="105">
        <v>706</v>
      </c>
      <c r="D45" s="105" t="s">
        <v>410</v>
      </c>
      <c r="E45" s="108" t="s">
        <v>411</v>
      </c>
      <c r="F45" s="74">
        <v>705.9</v>
      </c>
      <c r="G45" s="74"/>
      <c r="H45" s="74"/>
      <c r="I45" s="67"/>
      <c r="N45" s="76"/>
      <c r="T45" s="27">
        <v>25.09</v>
      </c>
    </row>
    <row r="46" spans="1:20" ht="18.75" x14ac:dyDescent="0.3">
      <c r="A46" s="8">
        <v>19</v>
      </c>
      <c r="B46" s="25" t="s">
        <v>193</v>
      </c>
      <c r="C46" s="292"/>
      <c r="D46" s="293"/>
      <c r="E46" s="294"/>
      <c r="F46" s="26">
        <f>F38+F39+F40+F41+F42+F43+F44+F45</f>
        <v>1812.3000000000002</v>
      </c>
      <c r="G46" s="26">
        <f t="shared" ref="G46:H46" si="1">G38+G39+G40+G41+G42+G43+G44</f>
        <v>988.19999999999993</v>
      </c>
      <c r="H46" s="26">
        <f t="shared" si="1"/>
        <v>729.5</v>
      </c>
      <c r="I46" s="26"/>
      <c r="M46">
        <v>2222</v>
      </c>
      <c r="N46" s="12">
        <f>F14</f>
        <v>230</v>
      </c>
    </row>
    <row r="47" spans="1:20" ht="37.5" x14ac:dyDescent="0.3">
      <c r="A47" s="8">
        <v>20</v>
      </c>
      <c r="B47" s="20" t="s">
        <v>33</v>
      </c>
      <c r="C47" s="20">
        <v>710</v>
      </c>
      <c r="D47" s="21" t="s">
        <v>194</v>
      </c>
      <c r="E47" s="20" t="s">
        <v>195</v>
      </c>
      <c r="F47" s="23">
        <v>30</v>
      </c>
      <c r="G47" s="23">
        <v>30</v>
      </c>
      <c r="H47" s="23">
        <v>30</v>
      </c>
      <c r="I47" s="8">
        <v>2721</v>
      </c>
      <c r="K47" s="12">
        <f>H47+H36</f>
        <v>939.2</v>
      </c>
      <c r="M47">
        <v>3111</v>
      </c>
      <c r="N47" s="11">
        <f>F9</f>
        <v>42.8</v>
      </c>
      <c r="R47" s="12">
        <f>H36+H14+H39+H43+U44</f>
        <v>1323.0000000000002</v>
      </c>
    </row>
    <row r="48" spans="1:20" s="10" customFormat="1" ht="37.5" x14ac:dyDescent="0.3">
      <c r="A48" s="101">
        <v>21</v>
      </c>
      <c r="B48" s="102" t="s">
        <v>33</v>
      </c>
      <c r="C48" s="102">
        <v>710</v>
      </c>
      <c r="D48" s="103" t="s">
        <v>196</v>
      </c>
      <c r="E48" s="102" t="s">
        <v>197</v>
      </c>
      <c r="F48" s="113">
        <v>20</v>
      </c>
      <c r="G48" s="74"/>
      <c r="H48" s="74">
        <v>20</v>
      </c>
      <c r="I48" s="67">
        <v>2721</v>
      </c>
      <c r="J48" s="27"/>
      <c r="K48" s="76">
        <f>H38+H40+H41+H42</f>
        <v>423.20000000000005</v>
      </c>
      <c r="L48" s="27"/>
      <c r="M48" s="27"/>
      <c r="N48" s="111">
        <f>N42+N43+N44+N46+N47</f>
        <v>2734</v>
      </c>
      <c r="O48" s="27"/>
      <c r="P48" s="27"/>
      <c r="Q48" s="27"/>
      <c r="R48" s="27"/>
      <c r="S48" s="27"/>
      <c r="T48" s="10">
        <v>9.07</v>
      </c>
    </row>
    <row r="49" spans="1:20" s="10" customFormat="1" ht="37.5" x14ac:dyDescent="0.3">
      <c r="A49" s="101"/>
      <c r="B49" s="102" t="s">
        <v>33</v>
      </c>
      <c r="C49" s="102">
        <v>710</v>
      </c>
      <c r="D49" s="103" t="s">
        <v>412</v>
      </c>
      <c r="E49" s="102" t="s">
        <v>413</v>
      </c>
      <c r="F49" s="113">
        <v>30</v>
      </c>
      <c r="G49" s="74"/>
      <c r="H49" s="74">
        <v>30</v>
      </c>
      <c r="I49" s="67">
        <v>2721</v>
      </c>
      <c r="J49" s="27"/>
      <c r="K49" s="76"/>
      <c r="L49" s="27"/>
      <c r="M49" s="27"/>
      <c r="N49" s="27"/>
      <c r="O49" s="27"/>
      <c r="P49" s="27"/>
      <c r="Q49" s="27"/>
      <c r="R49" s="27"/>
      <c r="S49" s="27"/>
      <c r="T49" s="10">
        <v>9.07</v>
      </c>
    </row>
    <row r="50" spans="1:20" s="27" customFormat="1" ht="37.5" x14ac:dyDescent="0.3">
      <c r="A50" s="67"/>
      <c r="B50" s="106" t="s">
        <v>33</v>
      </c>
      <c r="C50" s="106">
        <v>710</v>
      </c>
      <c r="D50" s="78" t="s">
        <v>414</v>
      </c>
      <c r="E50" s="106" t="s">
        <v>415</v>
      </c>
      <c r="F50" s="74">
        <v>50</v>
      </c>
      <c r="G50" s="74"/>
      <c r="H50" s="74">
        <v>50</v>
      </c>
      <c r="I50" s="67">
        <v>2721</v>
      </c>
      <c r="K50" s="76"/>
      <c r="T50" s="27">
        <v>9.08</v>
      </c>
    </row>
    <row r="51" spans="1:20" s="27" customFormat="1" ht="37.5" x14ac:dyDescent="0.3">
      <c r="A51" s="67"/>
      <c r="B51" s="106" t="s">
        <v>33</v>
      </c>
      <c r="C51" s="112">
        <v>710</v>
      </c>
      <c r="D51" s="78" t="s">
        <v>416</v>
      </c>
      <c r="E51" s="106" t="s">
        <v>417</v>
      </c>
      <c r="F51" s="74">
        <v>30</v>
      </c>
      <c r="G51" s="74"/>
      <c r="H51" s="74"/>
      <c r="I51" s="67"/>
      <c r="K51" s="76"/>
      <c r="T51" s="27">
        <v>27.09</v>
      </c>
    </row>
    <row r="52" spans="1:20" ht="18.75" x14ac:dyDescent="0.3">
      <c r="A52" s="8"/>
      <c r="B52" s="29" t="s">
        <v>198</v>
      </c>
      <c r="C52" s="295"/>
      <c r="D52" s="296"/>
      <c r="E52" s="297"/>
      <c r="F52" s="26">
        <f>F47+F48+F49+F50+F51</f>
        <v>160</v>
      </c>
      <c r="G52" s="26">
        <f t="shared" ref="G52" si="2">G47+G48+G49+G50</f>
        <v>30</v>
      </c>
      <c r="H52" s="26">
        <f>H47+H48+H49+H50</f>
        <v>130</v>
      </c>
      <c r="I52" s="16"/>
      <c r="K52" s="12">
        <f>H36-H14+H39</f>
        <v>915.6</v>
      </c>
    </row>
    <row r="53" spans="1:20" s="27" customFormat="1" ht="18.75" x14ac:dyDescent="0.3">
      <c r="A53" s="8">
        <v>22</v>
      </c>
      <c r="B53" s="20"/>
      <c r="C53" s="20"/>
      <c r="D53" s="80"/>
      <c r="E53" s="20"/>
      <c r="F53" s="81"/>
      <c r="G53" s="81"/>
      <c r="H53" s="81"/>
      <c r="I53" s="67"/>
    </row>
    <row r="54" spans="1:20" s="27" customFormat="1" ht="18.75" x14ac:dyDescent="0.3">
      <c r="A54" s="8">
        <v>23</v>
      </c>
      <c r="B54" s="20"/>
      <c r="C54" s="20"/>
      <c r="D54" s="80"/>
      <c r="E54" s="20"/>
      <c r="F54" s="81"/>
      <c r="G54" s="81"/>
      <c r="H54" s="81"/>
      <c r="I54" s="67"/>
    </row>
    <row r="55" spans="1:20" s="24" customFormat="1" ht="18.75" x14ac:dyDescent="0.3">
      <c r="A55" s="8">
        <v>24</v>
      </c>
      <c r="B55" s="21"/>
      <c r="C55" s="21"/>
      <c r="D55" s="82"/>
      <c r="E55" s="28"/>
      <c r="F55" s="81"/>
      <c r="G55" s="81"/>
      <c r="H55" s="81"/>
      <c r="I55" s="83"/>
    </row>
    <row r="56" spans="1:20" s="24" customFormat="1" ht="18.75" x14ac:dyDescent="0.3">
      <c r="A56" s="8">
        <v>25</v>
      </c>
      <c r="B56" s="21"/>
      <c r="C56" s="21"/>
      <c r="D56" s="82"/>
      <c r="E56" s="28"/>
      <c r="F56" s="81"/>
      <c r="G56" s="81"/>
      <c r="H56" s="81"/>
      <c r="I56" s="83"/>
    </row>
    <row r="57" spans="1:20" s="24" customFormat="1" ht="18.75" x14ac:dyDescent="0.3">
      <c r="A57" s="8">
        <v>26</v>
      </c>
      <c r="B57" s="21"/>
      <c r="C57" s="21"/>
      <c r="D57" s="84"/>
      <c r="E57" s="28"/>
      <c r="F57" s="81"/>
      <c r="G57" s="81"/>
      <c r="H57" s="81"/>
      <c r="I57" s="83"/>
    </row>
    <row r="58" spans="1:20" s="24" customFormat="1" ht="18.75" x14ac:dyDescent="0.3">
      <c r="A58" s="8">
        <v>27</v>
      </c>
      <c r="B58" s="21"/>
      <c r="C58" s="21"/>
      <c r="D58" s="84"/>
      <c r="E58" s="28"/>
      <c r="F58" s="81"/>
      <c r="G58" s="81"/>
      <c r="H58" s="81"/>
      <c r="I58" s="83"/>
    </row>
    <row r="59" spans="1:20" s="24" customFormat="1" ht="18.75" x14ac:dyDescent="0.3">
      <c r="A59" s="8">
        <v>28</v>
      </c>
      <c r="B59" s="21"/>
      <c r="C59" s="21"/>
      <c r="D59" s="84"/>
      <c r="E59" s="28"/>
      <c r="F59" s="81"/>
      <c r="G59" s="81"/>
      <c r="H59" s="81"/>
      <c r="I59" s="83"/>
    </row>
    <row r="60" spans="1:20" s="24" customFormat="1" ht="18.75" x14ac:dyDescent="0.3">
      <c r="A60" s="8">
        <v>29</v>
      </c>
      <c r="B60" s="21"/>
      <c r="C60" s="21"/>
      <c r="D60" s="84"/>
      <c r="E60" s="28"/>
      <c r="F60" s="81"/>
      <c r="G60" s="81"/>
      <c r="H60" s="81"/>
      <c r="I60" s="83"/>
    </row>
    <row r="61" spans="1:20" ht="18.75" x14ac:dyDescent="0.3">
      <c r="A61" s="85">
        <v>30</v>
      </c>
      <c r="B61" s="86"/>
      <c r="C61" s="86"/>
      <c r="D61" s="87"/>
      <c r="E61" s="88"/>
      <c r="F61" s="89"/>
      <c r="G61" s="89"/>
      <c r="H61" s="89"/>
      <c r="I61" s="13"/>
    </row>
    <row r="62" spans="1:20" s="27" customFormat="1" ht="18.75" x14ac:dyDescent="0.3">
      <c r="A62" s="8">
        <v>31</v>
      </c>
      <c r="B62" s="20"/>
      <c r="C62" s="20"/>
      <c r="D62" s="90"/>
      <c r="E62" s="91"/>
      <c r="F62" s="92"/>
      <c r="G62" s="92"/>
      <c r="H62" s="92"/>
      <c r="I62" s="67"/>
    </row>
    <row r="63" spans="1:20" s="95" customFormat="1" ht="18.75" x14ac:dyDescent="0.3">
      <c r="A63" s="93">
        <v>32</v>
      </c>
      <c r="B63" s="21"/>
      <c r="C63" s="21"/>
      <c r="D63" s="84"/>
      <c r="E63" s="20"/>
      <c r="F63" s="21"/>
      <c r="G63" s="21"/>
      <c r="H63" s="21"/>
      <c r="I63" s="94"/>
    </row>
    <row r="64" spans="1:20" s="95" customFormat="1" ht="18.75" x14ac:dyDescent="0.3">
      <c r="A64" s="93">
        <v>33</v>
      </c>
      <c r="B64" s="21"/>
      <c r="C64" s="21"/>
      <c r="D64" s="84"/>
      <c r="E64" s="20"/>
      <c r="F64" s="21"/>
      <c r="G64" s="21"/>
      <c r="H64" s="21"/>
      <c r="I64" s="94"/>
    </row>
    <row r="65" spans="1:9" s="95" customFormat="1" ht="18.75" x14ac:dyDescent="0.3">
      <c r="A65" s="93">
        <v>34</v>
      </c>
      <c r="B65" s="21"/>
      <c r="C65" s="21"/>
      <c r="D65" s="84"/>
      <c r="E65" s="20"/>
      <c r="F65" s="21"/>
      <c r="G65" s="21"/>
      <c r="H65" s="21"/>
      <c r="I65" s="94"/>
    </row>
    <row r="66" spans="1:9" s="95" customFormat="1" ht="18.75" x14ac:dyDescent="0.3">
      <c r="A66" s="93">
        <v>35</v>
      </c>
      <c r="B66" s="21"/>
      <c r="C66" s="21"/>
      <c r="D66" s="84"/>
      <c r="E66" s="20"/>
      <c r="F66" s="21"/>
      <c r="G66" s="21"/>
      <c r="H66" s="21"/>
      <c r="I66" s="94"/>
    </row>
    <row r="67" spans="1:9" s="95" customFormat="1" ht="18.75" x14ac:dyDescent="0.3">
      <c r="A67" s="93">
        <v>36</v>
      </c>
      <c r="B67" s="21"/>
      <c r="C67" s="21"/>
      <c r="D67" s="84"/>
      <c r="E67" s="20"/>
      <c r="F67" s="21"/>
      <c r="G67" s="21"/>
      <c r="H67" s="21"/>
      <c r="I67" s="94"/>
    </row>
    <row r="68" spans="1:9" s="95" customFormat="1" ht="18.75" x14ac:dyDescent="0.3">
      <c r="A68" s="93">
        <v>37</v>
      </c>
      <c r="B68" s="21"/>
      <c r="C68" s="21"/>
      <c r="D68" s="84"/>
      <c r="E68" s="20"/>
      <c r="F68" s="21"/>
      <c r="G68" s="21"/>
      <c r="H68" s="21"/>
      <c r="I68" s="94"/>
    </row>
    <row r="69" spans="1:9" s="95" customFormat="1" ht="18.75" x14ac:dyDescent="0.3">
      <c r="A69" s="93">
        <v>38</v>
      </c>
      <c r="B69" s="21"/>
      <c r="C69" s="21"/>
      <c r="D69" s="84"/>
      <c r="E69" s="20"/>
      <c r="F69" s="21"/>
      <c r="G69" s="21"/>
      <c r="H69" s="21"/>
      <c r="I69" s="94"/>
    </row>
    <row r="70" spans="1:9" s="95" customFormat="1" ht="18.75" x14ac:dyDescent="0.3">
      <c r="A70" s="93">
        <v>39</v>
      </c>
      <c r="B70" s="21"/>
      <c r="C70" s="21"/>
      <c r="D70" s="84"/>
      <c r="E70" s="20"/>
      <c r="F70" s="21"/>
      <c r="G70" s="21"/>
      <c r="H70" s="21"/>
      <c r="I70" s="94"/>
    </row>
    <row r="71" spans="1:9" ht="18.75" x14ac:dyDescent="0.3">
      <c r="A71" s="8">
        <v>40</v>
      </c>
      <c r="B71" s="21"/>
      <c r="C71" s="21"/>
      <c r="D71" s="96"/>
      <c r="E71" s="28"/>
      <c r="F71" s="92"/>
      <c r="G71" s="92"/>
      <c r="H71" s="92"/>
      <c r="I71" s="13"/>
    </row>
    <row r="72" spans="1:9" ht="18.75" x14ac:dyDescent="0.3">
      <c r="A72" s="8">
        <v>41</v>
      </c>
      <c r="B72" s="21"/>
      <c r="C72" s="21"/>
      <c r="D72" s="96"/>
      <c r="E72" s="28"/>
      <c r="F72" s="92"/>
      <c r="G72" s="92"/>
      <c r="H72" s="92"/>
      <c r="I72" s="13"/>
    </row>
    <row r="73" spans="1:9" ht="18.75" x14ac:dyDescent="0.3">
      <c r="A73" s="8">
        <v>42</v>
      </c>
      <c r="B73" s="21"/>
      <c r="C73" s="21"/>
      <c r="D73" s="90"/>
      <c r="E73" s="28"/>
      <c r="F73" s="92"/>
      <c r="G73" s="92"/>
      <c r="H73" s="92"/>
      <c r="I73" s="13"/>
    </row>
    <row r="74" spans="1:9" ht="18.75" x14ac:dyDescent="0.3">
      <c r="A74" s="8">
        <v>43</v>
      </c>
      <c r="B74" s="21"/>
      <c r="C74" s="21"/>
      <c r="D74" s="90"/>
      <c r="E74" s="28"/>
      <c r="F74" s="92"/>
      <c r="G74" s="92"/>
      <c r="H74" s="92"/>
      <c r="I74" s="13"/>
    </row>
    <row r="75" spans="1:9" ht="18.75" x14ac:dyDescent="0.3">
      <c r="A75" s="8">
        <v>44</v>
      </c>
      <c r="B75" s="20"/>
      <c r="C75" s="20"/>
      <c r="D75" s="90"/>
      <c r="E75" s="28"/>
      <c r="F75" s="92"/>
      <c r="G75" s="92"/>
      <c r="H75" s="92"/>
      <c r="I75" s="13"/>
    </row>
    <row r="76" spans="1:9" s="27" customFormat="1" ht="18.75" x14ac:dyDescent="0.3">
      <c r="A76" s="8">
        <v>45</v>
      </c>
      <c r="B76" s="20"/>
      <c r="C76" s="20"/>
      <c r="D76" s="90"/>
      <c r="E76" s="91"/>
      <c r="F76" s="92"/>
      <c r="G76" s="92"/>
      <c r="H76" s="92"/>
      <c r="I76" s="67"/>
    </row>
    <row r="77" spans="1:9" s="27" customFormat="1" ht="18.75" x14ac:dyDescent="0.3">
      <c r="A77" s="8">
        <v>46</v>
      </c>
      <c r="B77" s="20"/>
      <c r="C77" s="20"/>
      <c r="D77" s="90"/>
      <c r="E77" s="91"/>
      <c r="F77" s="92"/>
      <c r="G77" s="92"/>
      <c r="H77" s="92"/>
      <c r="I77" s="67"/>
    </row>
    <row r="78" spans="1:9" s="27" customFormat="1" ht="18.75" x14ac:dyDescent="0.3">
      <c r="A78" s="8">
        <v>47</v>
      </c>
      <c r="B78" s="20"/>
      <c r="C78" s="20"/>
      <c r="D78" s="90"/>
      <c r="E78" s="91"/>
      <c r="F78" s="92"/>
      <c r="G78" s="92"/>
      <c r="H78" s="92"/>
      <c r="I78" s="67"/>
    </row>
    <row r="79" spans="1:9" s="27" customFormat="1" ht="18.75" x14ac:dyDescent="0.3">
      <c r="A79" s="93">
        <v>48</v>
      </c>
      <c r="B79" s="20"/>
      <c r="C79" s="20"/>
      <c r="D79" s="97"/>
      <c r="E79" s="71"/>
      <c r="F79" s="92"/>
      <c r="G79" s="92"/>
      <c r="H79" s="92"/>
      <c r="I79" s="67"/>
    </row>
    <row r="80" spans="1:9" s="27" customFormat="1" ht="18.75" x14ac:dyDescent="0.3">
      <c r="A80" s="93">
        <v>49</v>
      </c>
      <c r="B80" s="20"/>
      <c r="C80" s="20"/>
      <c r="D80" s="97"/>
      <c r="E80" s="71"/>
      <c r="F80" s="92"/>
      <c r="G80" s="92"/>
      <c r="H80" s="92"/>
      <c r="I80" s="67"/>
    </row>
    <row r="81" spans="1:14" s="27" customFormat="1" ht="18.75" x14ac:dyDescent="0.3">
      <c r="A81" s="93"/>
      <c r="B81" s="20"/>
      <c r="C81" s="20"/>
      <c r="D81" s="97"/>
      <c r="E81" s="71"/>
      <c r="F81" s="92"/>
      <c r="G81" s="92"/>
      <c r="H81" s="92"/>
      <c r="I81" s="67"/>
    </row>
    <row r="82" spans="1:14" s="27" customFormat="1" ht="18.75" x14ac:dyDescent="0.3">
      <c r="A82" s="93">
        <v>51</v>
      </c>
      <c r="B82" s="20"/>
      <c r="C82" s="20"/>
      <c r="D82" s="97"/>
      <c r="E82" s="71"/>
      <c r="F82" s="92"/>
      <c r="G82" s="92"/>
      <c r="H82" s="92"/>
      <c r="I82" s="67"/>
    </row>
    <row r="83" spans="1:14" s="27" customFormat="1" ht="18.75" x14ac:dyDescent="0.3">
      <c r="A83" s="93">
        <v>52</v>
      </c>
      <c r="B83" s="20"/>
      <c r="C83" s="20"/>
      <c r="D83" s="97"/>
      <c r="E83" s="71"/>
      <c r="F83" s="92"/>
      <c r="G83" s="92"/>
      <c r="H83" s="92"/>
      <c r="I83" s="67"/>
    </row>
    <row r="84" spans="1:14" s="27" customFormat="1" ht="18.75" x14ac:dyDescent="0.3">
      <c r="A84" s="93">
        <v>53</v>
      </c>
      <c r="B84" s="20"/>
      <c r="C84" s="20"/>
      <c r="D84" s="97"/>
      <c r="E84" s="71"/>
      <c r="F84" s="92"/>
      <c r="G84" s="92"/>
      <c r="H84" s="92"/>
      <c r="I84" s="67"/>
    </row>
    <row r="85" spans="1:14" s="24" customFormat="1" ht="18.75" x14ac:dyDescent="0.3">
      <c r="A85" s="8">
        <v>54</v>
      </c>
      <c r="B85" s="21"/>
      <c r="C85" s="21"/>
      <c r="D85" s="90"/>
      <c r="E85" s="91"/>
      <c r="F85" s="92"/>
      <c r="G85" s="92"/>
      <c r="H85" s="92"/>
      <c r="I85" s="83"/>
      <c r="L85" s="98">
        <f>F14+F15+F16+F17+F19+F20+F21+F22+F23+F24+F25+F26+F27+F28+F38+F39+F40+F41+F46+F52+F53+F54+F55+F56+F57+F58+F59+F60+F61+F62+F63+F64+F65+F66+F67+F68+F69+F70+F71+F72+F73+F74+F75+F76+F82+F84+F85</f>
        <v>3578.3</v>
      </c>
    </row>
    <row r="86" spans="1:14" x14ac:dyDescent="0.2">
      <c r="A86" s="8"/>
      <c r="B86" s="16" t="s">
        <v>30</v>
      </c>
      <c r="C86" s="298"/>
      <c r="D86" s="299"/>
      <c r="E86" s="300"/>
      <c r="F86" s="18">
        <f>F36+F46+F52+F13</f>
        <v>4142.9000000000005</v>
      </c>
      <c r="G86" s="18">
        <f>G36+G46+G52+G13</f>
        <v>2147.7000000000003</v>
      </c>
      <c r="H86" s="18">
        <f>H36+H46+H52+H13</f>
        <v>1811.5</v>
      </c>
      <c r="I86" s="19"/>
    </row>
    <row r="87" spans="1:14" x14ac:dyDescent="0.2">
      <c r="A87" s="287" t="s">
        <v>199</v>
      </c>
      <c r="B87" s="288"/>
      <c r="C87" s="288"/>
      <c r="D87" s="288"/>
      <c r="E87" s="289"/>
      <c r="F87" s="18">
        <f>F7-F86</f>
        <v>857.09999999999945</v>
      </c>
      <c r="G87" s="18">
        <f>G7-G86</f>
        <v>-2147.7000000000003</v>
      </c>
      <c r="H87" s="18">
        <f>F7-H86</f>
        <v>3188.5</v>
      </c>
      <c r="I87" s="8"/>
    </row>
    <row r="88" spans="1:14" x14ac:dyDescent="0.2">
      <c r="A88" s="9"/>
      <c r="B88" s="9"/>
      <c r="C88" s="9"/>
      <c r="D88" s="9"/>
      <c r="E88" s="9"/>
      <c r="F88" s="9"/>
      <c r="G88" s="9"/>
      <c r="H88" s="9"/>
      <c r="I88" s="9"/>
    </row>
    <row r="89" spans="1:14" x14ac:dyDescent="0.2">
      <c r="A89" s="9"/>
      <c r="B89" s="9"/>
      <c r="C89" s="9"/>
      <c r="D89" s="9"/>
      <c r="E89" s="9"/>
      <c r="F89" s="9"/>
      <c r="G89" s="9"/>
      <c r="H89" s="9"/>
      <c r="I89" s="9"/>
    </row>
    <row r="90" spans="1:14" ht="18" x14ac:dyDescent="0.25">
      <c r="A90" s="9"/>
      <c r="B90" s="290" t="s">
        <v>418</v>
      </c>
      <c r="C90" s="290"/>
      <c r="D90" s="290"/>
      <c r="E90" s="290"/>
      <c r="F90" s="9"/>
      <c r="G90" s="9"/>
      <c r="H90" s="99" t="s">
        <v>419</v>
      </c>
      <c r="I90" s="99"/>
      <c r="K90" s="12"/>
    </row>
    <row r="91" spans="1:14" ht="18" x14ac:dyDescent="0.25">
      <c r="A91" s="9"/>
      <c r="B91" s="100"/>
      <c r="C91" s="30"/>
      <c r="D91" s="30"/>
      <c r="E91" s="100"/>
      <c r="F91" s="9"/>
      <c r="G91" s="9"/>
      <c r="H91" s="9"/>
      <c r="I91" s="9"/>
      <c r="K91" s="12"/>
    </row>
    <row r="92" spans="1:14" x14ac:dyDescent="0.2">
      <c r="A92" s="9"/>
      <c r="B92" s="9"/>
      <c r="C92" s="9"/>
      <c r="D92" s="9"/>
      <c r="E92" s="9"/>
      <c r="F92" s="9"/>
      <c r="G92" s="9"/>
      <c r="H92" s="9"/>
      <c r="I92" s="9"/>
      <c r="K92" s="12"/>
      <c r="N92" s="11">
        <f>H87-20</f>
        <v>3168.5</v>
      </c>
    </row>
    <row r="93" spans="1:14" x14ac:dyDescent="0.2">
      <c r="A93" s="9"/>
      <c r="B93" s="9"/>
      <c r="C93" s="9"/>
      <c r="D93" s="9"/>
      <c r="E93" s="9"/>
      <c r="F93" s="9"/>
      <c r="G93" s="9"/>
      <c r="H93" s="9"/>
      <c r="I93" s="9"/>
      <c r="K93" s="12"/>
    </row>
    <row r="94" spans="1:14" x14ac:dyDescent="0.2">
      <c r="A94" s="9" t="s">
        <v>69</v>
      </c>
      <c r="B94" s="9"/>
      <c r="C94" s="9"/>
      <c r="D94" s="9"/>
      <c r="E94" s="9"/>
      <c r="F94" s="9"/>
      <c r="G94" s="9"/>
      <c r="H94" s="9"/>
      <c r="I94" s="9"/>
      <c r="K94" s="12"/>
    </row>
    <row r="95" spans="1:14" x14ac:dyDescent="0.2">
      <c r="A95" s="31">
        <v>534711</v>
      </c>
      <c r="B95" s="9"/>
      <c r="C95" s="9"/>
      <c r="D95" s="9"/>
      <c r="E95" s="9"/>
      <c r="F95" s="9"/>
      <c r="G95" s="9"/>
      <c r="H95" s="9"/>
      <c r="I95" s="9"/>
    </row>
    <row r="98" spans="8:8" x14ac:dyDescent="0.2">
      <c r="H98" s="12"/>
    </row>
  </sheetData>
  <autoFilter ref="T1:T98"/>
  <mergeCells count="9">
    <mergeCell ref="B2:F2"/>
    <mergeCell ref="B3:F3"/>
    <mergeCell ref="A7:E7"/>
    <mergeCell ref="B90:E90"/>
    <mergeCell ref="C36:E36"/>
    <mergeCell ref="C46:E46"/>
    <mergeCell ref="C52:E52"/>
    <mergeCell ref="C86:E86"/>
    <mergeCell ref="A87:E8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Сводный</vt:lpstr>
      <vt:lpstr>лен</vt:lpstr>
      <vt:lpstr>октяб</vt:lpstr>
      <vt:lpstr>первом</vt:lpstr>
      <vt:lpstr>свердл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Bayan</dc:creator>
  <cp:lastModifiedBy>Арстамбекова Айнура Джанышовна</cp:lastModifiedBy>
  <cp:lastPrinted>2019-10-09T07:52:06Z</cp:lastPrinted>
  <dcterms:created xsi:type="dcterms:W3CDTF">2018-08-06T07:33:43Z</dcterms:created>
  <dcterms:modified xsi:type="dcterms:W3CDTF">2019-10-09T10:57:04Z</dcterms:modified>
</cp:coreProperties>
</file>